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<sst xmlns="http://schemas.openxmlformats.org/spreadsheetml/2006/main" count="171" uniqueCount="156">
  <si>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</si>
  <si>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</si>
  <si>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</si>
  <si>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</si>
  <si>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</si>
  <si>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</si>
  <si>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</si>
  <si>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</si>
  <si>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</si>
  <si>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</si>
  <si>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</si>
  <si>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</si>
  <si>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</si>
  <si>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</si>
  <si>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</si>
  <si>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</si>
  <si>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</si>
  <si>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</si>
  <si>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</si>
  <si>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</si>
  <si>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</si>
  <si>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Обеспечение деятельности финансовых органов и Контрольно-счетной палаты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</si>
  <si>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</si>
  <si>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</si>
  <si>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</si>
  <si>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</si>
  <si>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</si>
  <si>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</si>
  <si>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</si>
  <si>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</si>
  <si>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</si>
  <si>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</si>
  <si>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</si>
  <si>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</si>
  <si>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</si>
  <si>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</si>
  <si>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</si>
  <si>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</si>
  <si>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</si>
  <si>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</si>
  <si>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</si>
  <si>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</si>
  <si>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</si>
  <si>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</si>
  <si>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</si>
  <si>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</si>
  <si>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Связь и информатика (строительство АТС п.Семрино, обл.)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</si>
  <si>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</si>
  <si>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</si>
  <si>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</si>
  <si>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</si>
  <si>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</si>
  <si>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</si>
  <si>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</si>
  <si>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</si>
  <si>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</si>
  <si>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</si>
  <si>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</si>
  <si>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</si>
  <si>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</si>
  <si>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</si>
  <si>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</si>
  <si>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</si>
  <si>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</si>
  <si>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</si>
  <si>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</si>
  <si>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</si>
  <si>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</si>
  <si>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</si>
  <si>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</si>
  <si>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</si>
  <si>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Медицинская помощь в дневных стац. всех типов</t>
  </si>
  <si>
    <t>Скорая медицинская помощь</t>
  </si>
  <si>
    <t>Заготовка, переработка, хран-е крови и ее ком-в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</si>
  <si>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</si>
  <si>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</si>
  <si>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</si>
  <si>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</si>
  <si>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</si>
  <si>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Социальное обеспечение населения</t>
  </si>
  <si>
    <t>Фонд социальной поддержки населения</t>
  </si>
  <si>
    <t>1006</t>
  </si>
  <si>
    <t>Субсидии бюджетам МО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</si>
  <si>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</si>
  <si>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</si>
  <si>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</si>
  <si>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</si>
  <si>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</si>
  <si>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</si>
  <si>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</si>
  <si>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</si>
  <si>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</si>
  <si>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</si>
  <si>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</si>
  <si>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</si>
  <si>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</si>
  <si>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</si>
  <si>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</si>
  <si>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</si>
  <si>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</si>
  <si>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</si>
  <si>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</si>
  <si>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Благоустройство </t>
  </si>
  <si>
    <t xml:space="preserve">Функционирование закон-х органов муниципальных образований  </t>
  </si>
  <si>
    <t>к Решению Совета депутатов МО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</si>
  <si>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</si>
  <si>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</si>
  <si>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0"/>
        <rFont val="Times New Roman"/>
        <family val="1"/>
      </rPr>
      <t>(ФОМС 117624,075)</t>
    </r>
  </si>
  <si>
    <t>Код раздела, подраздела</t>
  </si>
  <si>
    <t>0107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</si>
  <si>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</si>
  <si>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</si>
  <si>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</si>
  <si>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0700</t>
  </si>
  <si>
    <t>0707</t>
  </si>
  <si>
    <t>Бюджет 1 квартала   2010г. тыс.руб.</t>
  </si>
  <si>
    <t>% исполнения за1 кв. 2010г.</t>
  </si>
  <si>
    <t>% исполн. к годовому бюджету</t>
  </si>
  <si>
    <t>0111</t>
  </si>
  <si>
    <t>0113</t>
  </si>
  <si>
    <t>1102</t>
  </si>
  <si>
    <t>Массовый спорт</t>
  </si>
  <si>
    <t>0410</t>
  </si>
  <si>
    <t xml:space="preserve">Связь и информатика </t>
  </si>
  <si>
    <t>Коммунальное хозяйство</t>
  </si>
  <si>
    <t>Общеэкономические вопросы</t>
  </si>
  <si>
    <t>0401</t>
  </si>
  <si>
    <t>Бюджет 2013 год, тыс.руб.</t>
  </si>
  <si>
    <t>Елизаветинского сельского поселения</t>
  </si>
  <si>
    <t>0409</t>
  </si>
  <si>
    <t>Дорожное хозяйство</t>
  </si>
  <si>
    <t>1001</t>
  </si>
  <si>
    <t>Пенсионное обеспечение</t>
  </si>
  <si>
    <t xml:space="preserve">Исполнение  бюджетных ассигнований по разделам и подразделам, классификации расходов бюджета муниципального образования  Елизаветинского сельского поселения за 9 месяцев 2013 г. </t>
  </si>
  <si>
    <t>исполнено за 9 мес. 2013г. тыс.руб.</t>
  </si>
  <si>
    <t>18,8</t>
  </si>
  <si>
    <t>146,5</t>
  </si>
  <si>
    <t>1913,2</t>
  </si>
  <si>
    <t>115,9</t>
  </si>
  <si>
    <t>2035</t>
  </si>
  <si>
    <t>235,6</t>
  </si>
  <si>
    <t>30,3</t>
  </si>
  <si>
    <t>281,2</t>
  </si>
  <si>
    <t>196,9</t>
  </si>
  <si>
    <t>4143,4</t>
  </si>
  <si>
    <t>4621,5</t>
  </si>
  <si>
    <t>201,7</t>
  </si>
  <si>
    <t>320,1</t>
  </si>
  <si>
    <t>555,7</t>
  </si>
  <si>
    <t>1067,2</t>
  </si>
  <si>
    <t>154</t>
  </si>
  <si>
    <t>4896,0</t>
  </si>
  <si>
    <t>7998,2</t>
  </si>
  <si>
    <t>1913,3</t>
  </si>
  <si>
    <t>Приложение   4</t>
  </si>
  <si>
    <t>№295  от 13.11.2013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</si>
</sst>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22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6" fillId="0" borderId="2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PageLayoutView="0" workbookViewId="0" topLeftCell="A1">
      <selection activeCell="B4" sqref="B4:S4"/>
    </sheetView>
  </sheetViews>
  <sheetFormatPr defaultColWidth="9.00390625" defaultRowHeight="12.75"/>
  <cols>
    <col min="1" max="1" width="52.00390625" style="0" customWidth="1"/>
    <col min="2" max="2" width="7.3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25390625" style="1" customWidth="1"/>
    <col min="16" max="16" width="0.12890625" style="1" hidden="1" customWidth="1"/>
    <col min="17" max="17" width="10.625" style="1" customWidth="1"/>
    <col min="18" max="18" width="8.75390625" style="1" hidden="1" customWidth="1"/>
    <col min="19" max="19" width="8.875" style="23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4.25">
      <c r="A1" s="2"/>
      <c r="B1" s="116" t="s">
        <v>154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40" t="s">
        <v>93</v>
      </c>
      <c r="U1" s="40" t="s">
        <v>93</v>
      </c>
      <c r="V1" s="41"/>
    </row>
    <row r="2" spans="1:22" ht="15">
      <c r="A2" s="2"/>
      <c r="B2" s="117" t="s">
        <v>104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40" t="s">
        <v>94</v>
      </c>
      <c r="U2" s="40" t="s">
        <v>94</v>
      </c>
      <c r="V2" s="41"/>
    </row>
    <row r="3" spans="1:22" ht="15">
      <c r="A3" s="2"/>
      <c r="B3" s="117" t="s">
        <v>128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40" t="s">
        <v>95</v>
      </c>
      <c r="U3" s="40" t="s">
        <v>95</v>
      </c>
      <c r="V3" s="41"/>
    </row>
    <row r="4" spans="1:22" ht="15">
      <c r="A4" s="2"/>
      <c r="B4" s="117" t="s">
        <v>155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40" t="s">
        <v>96</v>
      </c>
      <c r="U4" s="40" t="s">
        <v>96</v>
      </c>
      <c r="V4" s="41"/>
    </row>
    <row r="5" spans="1:22" ht="2.25" customHeight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23"/>
      <c r="U5" s="23"/>
      <c r="V5" s="41"/>
    </row>
    <row r="6" spans="1:22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P6" s="25"/>
      <c r="Q6" s="25"/>
      <c r="R6" s="25"/>
      <c r="T6" s="23"/>
      <c r="U6" s="23"/>
      <c r="V6" s="41"/>
    </row>
    <row r="7" spans="1:22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R7" s="25"/>
      <c r="T7" s="23"/>
      <c r="U7" s="23"/>
      <c r="V7" s="41"/>
    </row>
    <row r="8" spans="1:23" ht="67.5" customHeight="1" thickBot="1">
      <c r="A8" s="113" t="s">
        <v>133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5"/>
      <c r="V9" s="115"/>
      <c r="W9" s="115"/>
    </row>
    <row r="10" spans="1:24" ht="15.75" customHeight="1">
      <c r="A10" s="102" t="s">
        <v>0</v>
      </c>
      <c r="B10" s="104" t="s">
        <v>108</v>
      </c>
      <c r="C10" s="104" t="s">
        <v>1</v>
      </c>
      <c r="D10" s="104"/>
      <c r="E10" s="104"/>
      <c r="F10" s="104" t="s">
        <v>2</v>
      </c>
      <c r="G10" s="110" t="s">
        <v>3</v>
      </c>
      <c r="H10" s="111"/>
      <c r="I10" s="112"/>
      <c r="J10" s="104" t="s">
        <v>4</v>
      </c>
      <c r="K10" s="104" t="s">
        <v>5</v>
      </c>
      <c r="L10" s="110" t="s">
        <v>3</v>
      </c>
      <c r="M10" s="111"/>
      <c r="N10" s="112"/>
      <c r="O10" s="88" t="s">
        <v>127</v>
      </c>
      <c r="P10" s="93" t="s">
        <v>115</v>
      </c>
      <c r="Q10" s="90" t="s">
        <v>134</v>
      </c>
      <c r="R10" s="88" t="s">
        <v>116</v>
      </c>
      <c r="S10" s="88" t="s">
        <v>117</v>
      </c>
      <c r="T10" s="100" t="s">
        <v>6</v>
      </c>
      <c r="U10" s="105" t="s">
        <v>7</v>
      </c>
      <c r="V10" s="107" t="s">
        <v>8</v>
      </c>
      <c r="W10" s="96" t="s">
        <v>9</v>
      </c>
      <c r="X10" s="98" t="s">
        <v>10</v>
      </c>
    </row>
    <row r="11" spans="1:24" ht="16.5" customHeight="1">
      <c r="A11" s="103"/>
      <c r="B11" s="87"/>
      <c r="C11" s="87"/>
      <c r="D11" s="87"/>
      <c r="E11" s="87"/>
      <c r="F11" s="87"/>
      <c r="G11" s="87" t="s">
        <v>11</v>
      </c>
      <c r="H11" s="87" t="s">
        <v>12</v>
      </c>
      <c r="I11" s="87" t="s">
        <v>13</v>
      </c>
      <c r="J11" s="87"/>
      <c r="K11" s="87"/>
      <c r="L11" s="87" t="s">
        <v>14</v>
      </c>
      <c r="M11" s="87" t="s">
        <v>12</v>
      </c>
      <c r="N11" s="87" t="s">
        <v>13</v>
      </c>
      <c r="O11" s="89"/>
      <c r="P11" s="94"/>
      <c r="Q11" s="91"/>
      <c r="R11" s="89"/>
      <c r="S11" s="89"/>
      <c r="T11" s="101"/>
      <c r="U11" s="106"/>
      <c r="V11" s="108"/>
      <c r="W11" s="97"/>
      <c r="X11" s="99"/>
    </row>
    <row r="12" spans="1:24" ht="19.5" customHeight="1">
      <c r="A12" s="10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9"/>
      <c r="P12" s="95"/>
      <c r="Q12" s="92"/>
      <c r="R12" s="89"/>
      <c r="S12" s="89"/>
      <c r="T12" s="101"/>
      <c r="U12" s="106"/>
      <c r="V12" s="109"/>
      <c r="W12" s="97"/>
      <c r="X12" s="99"/>
    </row>
    <row r="13" spans="1:24" ht="0.75" customHeight="1" hidden="1">
      <c r="A13" s="103"/>
      <c r="B13" s="87"/>
      <c r="C13" s="87"/>
      <c r="D13" s="87"/>
      <c r="E13" s="87"/>
      <c r="F13" s="87"/>
      <c r="G13" s="83"/>
      <c r="H13" s="83"/>
      <c r="I13" s="83"/>
      <c r="J13" s="83"/>
      <c r="K13" s="83"/>
      <c r="L13" s="83"/>
      <c r="M13" s="83"/>
      <c r="N13" s="83"/>
      <c r="O13" s="82"/>
      <c r="P13" s="84"/>
      <c r="Q13" s="84"/>
      <c r="R13" s="84"/>
      <c r="S13" s="82"/>
      <c r="T13" s="42"/>
      <c r="U13" s="43"/>
      <c r="V13" s="44"/>
      <c r="W13" s="97"/>
      <c r="X13" s="4"/>
    </row>
    <row r="14" spans="1:24" ht="15.75" customHeight="1">
      <c r="A14" s="45" t="s">
        <v>15</v>
      </c>
      <c r="B14" s="46" t="s">
        <v>16</v>
      </c>
      <c r="C14" s="47">
        <f>SUM(C17:C23)</f>
        <v>81792</v>
      </c>
      <c r="D14" s="47">
        <f>SUM(D17:D23)</f>
        <v>-4889</v>
      </c>
      <c r="E14" s="47">
        <f aca="true" t="shared" si="0" ref="E14:N14">SUM(E15:E23)</f>
        <v>78838.56</v>
      </c>
      <c r="F14" s="47">
        <f t="shared" si="0"/>
        <v>91469.79999999999</v>
      </c>
      <c r="G14" s="47">
        <f t="shared" si="0"/>
        <v>78452.8</v>
      </c>
      <c r="H14" s="47">
        <f t="shared" si="0"/>
        <v>11022</v>
      </c>
      <c r="I14" s="47">
        <f t="shared" si="0"/>
        <v>1995</v>
      </c>
      <c r="J14" s="48">
        <f>SUM(J15:J23)</f>
        <v>90427.7</v>
      </c>
      <c r="K14" s="47">
        <f t="shared" si="0"/>
        <v>98300.5</v>
      </c>
      <c r="L14" s="47">
        <f t="shared" si="0"/>
        <v>84346.1</v>
      </c>
      <c r="M14" s="47">
        <f t="shared" si="0"/>
        <v>13874.400000000001</v>
      </c>
      <c r="N14" s="47">
        <f t="shared" si="0"/>
        <v>80</v>
      </c>
      <c r="O14" s="49">
        <v>8166.2</v>
      </c>
      <c r="P14" s="70"/>
      <c r="Q14" s="67" t="s">
        <v>145</v>
      </c>
      <c r="R14" s="67"/>
      <c r="S14" s="49">
        <v>56.6</v>
      </c>
      <c r="T14" s="50"/>
      <c r="U14" s="51"/>
      <c r="V14" s="52"/>
      <c r="W14" s="48"/>
      <c r="X14" s="5"/>
    </row>
    <row r="15" spans="1:24" ht="1.5" customHeight="1" hidden="1">
      <c r="A15" s="53" t="s">
        <v>92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74">L15+M15+N15</f>
        <v>833</v>
      </c>
      <c r="L15" s="55">
        <v>833</v>
      </c>
      <c r="M15" s="55"/>
      <c r="N15" s="55"/>
      <c r="O15" s="57"/>
      <c r="P15" s="80"/>
      <c r="Q15" s="68"/>
      <c r="R15" s="68"/>
      <c r="S15" s="57"/>
      <c r="T15" s="50"/>
      <c r="U15" s="51"/>
      <c r="V15" s="52"/>
      <c r="W15" s="58"/>
      <c r="X15" s="5"/>
    </row>
    <row r="16" spans="1:29" ht="26.25" customHeight="1">
      <c r="A16" s="71" t="s">
        <v>103</v>
      </c>
      <c r="B16" s="72" t="s">
        <v>17</v>
      </c>
      <c r="C16" s="56">
        <v>2675</v>
      </c>
      <c r="D16" s="56"/>
      <c r="E16" s="55">
        <v>2543</v>
      </c>
      <c r="F16" s="55">
        <f aca="true" t="shared" si="2" ref="F16:F68">G16+H16+I16</f>
        <v>2593</v>
      </c>
      <c r="G16" s="55">
        <v>2593</v>
      </c>
      <c r="H16" s="55"/>
      <c r="I16" s="55"/>
      <c r="J16" s="55">
        <f>2152+1349</f>
        <v>3501</v>
      </c>
      <c r="K16" s="56">
        <f t="shared" si="1"/>
        <v>2913</v>
      </c>
      <c r="L16" s="55">
        <v>2913</v>
      </c>
      <c r="M16" s="55"/>
      <c r="N16" s="55"/>
      <c r="O16" s="57">
        <v>394</v>
      </c>
      <c r="P16" s="80"/>
      <c r="Q16" s="68" t="s">
        <v>143</v>
      </c>
      <c r="R16" s="68"/>
      <c r="S16" s="57">
        <v>50</v>
      </c>
      <c r="T16" s="50"/>
      <c r="U16" s="51"/>
      <c r="V16" s="59"/>
      <c r="W16" s="56"/>
      <c r="X16" s="5"/>
      <c r="AC16" s="6"/>
    </row>
    <row r="17" spans="1:31" ht="13.5" customHeight="1">
      <c r="A17" s="71" t="s">
        <v>18</v>
      </c>
      <c r="B17" s="72" t="s">
        <v>19</v>
      </c>
      <c r="C17" s="56">
        <v>45198</v>
      </c>
      <c r="D17" s="56">
        <f>-834-3694</f>
        <v>-4528</v>
      </c>
      <c r="E17" s="55">
        <v>39830</v>
      </c>
      <c r="F17" s="55">
        <f t="shared" si="2"/>
        <v>47382.1</v>
      </c>
      <c r="G17" s="55">
        <f>42752.1+2800</f>
        <v>45552.1</v>
      </c>
      <c r="H17" s="55"/>
      <c r="I17" s="55">
        <v>1830</v>
      </c>
      <c r="J17" s="55">
        <f>1166+45418</f>
        <v>46584</v>
      </c>
      <c r="K17" s="56">
        <f t="shared" si="1"/>
        <v>45100</v>
      </c>
      <c r="L17" s="55">
        <v>45100</v>
      </c>
      <c r="M17" s="55"/>
      <c r="N17" s="55"/>
      <c r="O17" s="57">
        <v>6901.2</v>
      </c>
      <c r="P17" s="80"/>
      <c r="Q17" s="68" t="s">
        <v>144</v>
      </c>
      <c r="R17" s="68"/>
      <c r="S17" s="57">
        <v>60</v>
      </c>
      <c r="T17" s="50"/>
      <c r="U17" s="51"/>
      <c r="V17" s="59"/>
      <c r="W17" s="56"/>
      <c r="X17" s="5"/>
      <c r="AE17" s="2"/>
    </row>
    <row r="18" spans="1:24" ht="12.75" customHeight="1" hidden="1">
      <c r="A18" s="71" t="s">
        <v>20</v>
      </c>
      <c r="B18" s="72"/>
      <c r="C18" s="56"/>
      <c r="D18" s="56"/>
      <c r="E18" s="55">
        <v>186</v>
      </c>
      <c r="F18" s="55">
        <f t="shared" si="2"/>
        <v>186</v>
      </c>
      <c r="G18" s="55"/>
      <c r="H18" s="55">
        <v>186</v>
      </c>
      <c r="I18" s="55"/>
      <c r="J18" s="55"/>
      <c r="K18" s="56">
        <f t="shared" si="1"/>
        <v>361.1</v>
      </c>
      <c r="L18" s="55"/>
      <c r="M18" s="55">
        <v>361.1</v>
      </c>
      <c r="N18" s="55"/>
      <c r="O18" s="57"/>
      <c r="P18" s="80"/>
      <c r="Q18" s="68"/>
      <c r="R18" s="68"/>
      <c r="S18" s="57"/>
      <c r="T18" s="50"/>
      <c r="U18" s="51"/>
      <c r="V18" s="59"/>
      <c r="W18" s="56"/>
      <c r="X18" s="5"/>
    </row>
    <row r="19" spans="1:24" ht="29.25" customHeight="1" hidden="1">
      <c r="A19" s="71" t="s">
        <v>21</v>
      </c>
      <c r="B19" s="72"/>
      <c r="C19" s="56">
        <v>9219</v>
      </c>
      <c r="D19" s="56">
        <v>-160</v>
      </c>
      <c r="E19" s="55">
        <v>7953</v>
      </c>
      <c r="F19" s="55">
        <f t="shared" si="2"/>
        <v>11596.7</v>
      </c>
      <c r="G19" s="55">
        <v>9353</v>
      </c>
      <c r="H19" s="55">
        <v>2243.7</v>
      </c>
      <c r="I19" s="55"/>
      <c r="J19" s="55">
        <f>964+1900.4+9889.6</f>
        <v>12754</v>
      </c>
      <c r="K19" s="56">
        <f t="shared" si="1"/>
        <v>11449.6</v>
      </c>
      <c r="L19" s="55">
        <f>1631+8350</f>
        <v>9981</v>
      </c>
      <c r="M19" s="55">
        <v>1468.6</v>
      </c>
      <c r="N19" s="55"/>
      <c r="O19" s="57"/>
      <c r="P19" s="80"/>
      <c r="Q19" s="68"/>
      <c r="R19" s="68"/>
      <c r="S19" s="57"/>
      <c r="T19" s="50"/>
      <c r="U19" s="51"/>
      <c r="V19" s="59"/>
      <c r="W19" s="56"/>
      <c r="X19" s="5"/>
    </row>
    <row r="20" spans="1:24" ht="12" customHeight="1" hidden="1">
      <c r="A20" s="71" t="s">
        <v>22</v>
      </c>
      <c r="B20" s="72"/>
      <c r="C20" s="56"/>
      <c r="D20" s="56"/>
      <c r="E20" s="55"/>
      <c r="F20" s="55">
        <f t="shared" si="2"/>
        <v>1740</v>
      </c>
      <c r="G20" s="55">
        <f>500+1240</f>
        <v>1740</v>
      </c>
      <c r="H20" s="55"/>
      <c r="I20" s="55"/>
      <c r="J20" s="55"/>
      <c r="K20" s="56">
        <f t="shared" si="1"/>
        <v>0</v>
      </c>
      <c r="L20" s="55"/>
      <c r="M20" s="55"/>
      <c r="N20" s="55"/>
      <c r="O20" s="57"/>
      <c r="P20" s="80"/>
      <c r="Q20" s="68"/>
      <c r="R20" s="68"/>
      <c r="S20" s="57"/>
      <c r="T20" s="50"/>
      <c r="U20" s="51"/>
      <c r="V20" s="59"/>
      <c r="W20" s="56"/>
      <c r="X20" s="5"/>
    </row>
    <row r="21" spans="1:24" ht="0" customHeight="1" hidden="1">
      <c r="A21" s="71" t="s">
        <v>22</v>
      </c>
      <c r="B21" s="72" t="s">
        <v>109</v>
      </c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7"/>
      <c r="P21" s="80"/>
      <c r="Q21" s="68"/>
      <c r="R21" s="68"/>
      <c r="S21" s="57"/>
      <c r="T21" s="50"/>
      <c r="U21" s="51"/>
      <c r="V21" s="59"/>
      <c r="W21" s="56"/>
      <c r="X21" s="5"/>
    </row>
    <row r="22" spans="1:24" ht="15" customHeight="1">
      <c r="A22" s="71" t="s">
        <v>23</v>
      </c>
      <c r="B22" s="72" t="s">
        <v>118</v>
      </c>
      <c r="C22" s="56">
        <v>6000</v>
      </c>
      <c r="D22" s="56"/>
      <c r="E22" s="55">
        <v>3855</v>
      </c>
      <c r="F22" s="55">
        <f t="shared" si="2"/>
        <v>6887.900000000001</v>
      </c>
      <c r="G22" s="55">
        <f>38.1+5349.8+1500</f>
        <v>6887.900000000001</v>
      </c>
      <c r="H22" s="55"/>
      <c r="I22" s="55"/>
      <c r="J22" s="55">
        <v>10000</v>
      </c>
      <c r="K22" s="56">
        <f t="shared" si="1"/>
        <v>10088.1</v>
      </c>
      <c r="L22" s="55">
        <f>6000+4088.1</f>
        <v>10088.1</v>
      </c>
      <c r="M22" s="55"/>
      <c r="N22" s="55"/>
      <c r="O22" s="57">
        <v>10</v>
      </c>
      <c r="P22" s="80"/>
      <c r="Q22" s="68"/>
      <c r="R22" s="68"/>
      <c r="S22" s="57"/>
      <c r="T22" s="50"/>
      <c r="U22" s="51"/>
      <c r="V22" s="59"/>
      <c r="W22" s="56"/>
      <c r="X22" s="5"/>
    </row>
    <row r="23" spans="1:24" ht="15" customHeight="1">
      <c r="A23" s="71" t="s">
        <v>110</v>
      </c>
      <c r="B23" s="72" t="s">
        <v>119</v>
      </c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7">
        <v>861</v>
      </c>
      <c r="P23" s="80"/>
      <c r="Q23" s="68" t="s">
        <v>142</v>
      </c>
      <c r="R23" s="68"/>
      <c r="S23" s="57">
        <v>32.6</v>
      </c>
      <c r="T23" s="50"/>
      <c r="U23" s="51"/>
      <c r="V23" s="59"/>
      <c r="W23" s="56"/>
      <c r="X23" s="5"/>
    </row>
    <row r="24" spans="1:24" ht="4.5" customHeight="1" hidden="1">
      <c r="A24" s="71" t="s">
        <v>24</v>
      </c>
      <c r="B24" s="72"/>
      <c r="C24" s="56"/>
      <c r="D24" s="56"/>
      <c r="E24" s="55">
        <v>5369</v>
      </c>
      <c r="F24" s="55">
        <f t="shared" si="2"/>
        <v>3884</v>
      </c>
      <c r="G24" s="55">
        <v>3719</v>
      </c>
      <c r="H24" s="55"/>
      <c r="I24" s="55">
        <v>165</v>
      </c>
      <c r="J24" s="55">
        <v>4643.7</v>
      </c>
      <c r="K24" s="56">
        <f t="shared" si="1"/>
        <v>4158</v>
      </c>
      <c r="L24" s="55">
        <v>4078</v>
      </c>
      <c r="M24" s="55"/>
      <c r="N24" s="55">
        <v>80</v>
      </c>
      <c r="O24" s="57"/>
      <c r="P24" s="80"/>
      <c r="Q24" s="68"/>
      <c r="R24" s="68"/>
      <c r="S24" s="57"/>
      <c r="T24" s="50"/>
      <c r="U24" s="51"/>
      <c r="V24" s="59"/>
      <c r="W24" s="56"/>
      <c r="X24" s="5"/>
    </row>
    <row r="25" spans="1:24" ht="12.75" customHeight="1" hidden="1">
      <c r="A25" s="71" t="s">
        <v>25</v>
      </c>
      <c r="B25" s="72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7"/>
      <c r="P25" s="80"/>
      <c r="Q25" s="68"/>
      <c r="R25" s="68"/>
      <c r="S25" s="57"/>
      <c r="T25" s="50"/>
      <c r="U25" s="51"/>
      <c r="V25" s="59"/>
      <c r="W25" s="56"/>
      <c r="X25" s="5"/>
    </row>
    <row r="26" spans="1:24" ht="13.5" customHeight="1" hidden="1">
      <c r="A26" s="71" t="s">
        <v>26</v>
      </c>
      <c r="B26" s="72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7"/>
      <c r="P26" s="80"/>
      <c r="Q26" s="68"/>
      <c r="R26" s="68"/>
      <c r="S26" s="57"/>
      <c r="T26" s="50"/>
      <c r="U26" s="51"/>
      <c r="V26" s="59"/>
      <c r="W26" s="56"/>
      <c r="X26" s="5"/>
    </row>
    <row r="27" spans="1:24" ht="12.75" customHeight="1" hidden="1">
      <c r="A27" s="71" t="s">
        <v>27</v>
      </c>
      <c r="B27" s="72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7"/>
      <c r="P27" s="80"/>
      <c r="Q27" s="68"/>
      <c r="R27" s="68"/>
      <c r="S27" s="57"/>
      <c r="T27" s="50"/>
      <c r="U27" s="51"/>
      <c r="V27" s="59"/>
      <c r="W27" s="56"/>
      <c r="X27" s="5"/>
    </row>
    <row r="28" spans="1:24" ht="12.75" customHeight="1" hidden="1">
      <c r="A28" s="71" t="s">
        <v>28</v>
      </c>
      <c r="B28" s="72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7"/>
      <c r="P28" s="80"/>
      <c r="Q28" s="68"/>
      <c r="R28" s="68"/>
      <c r="S28" s="57"/>
      <c r="T28" s="50"/>
      <c r="U28" s="51"/>
      <c r="V28" s="59"/>
      <c r="W28" s="56"/>
      <c r="X28" s="5"/>
    </row>
    <row r="29" spans="1:24" ht="12.75" customHeight="1" hidden="1">
      <c r="A29" s="71" t="s">
        <v>29</v>
      </c>
      <c r="B29" s="72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7"/>
      <c r="P29" s="80"/>
      <c r="Q29" s="68"/>
      <c r="R29" s="68"/>
      <c r="S29" s="57"/>
      <c r="T29" s="50"/>
      <c r="U29" s="51"/>
      <c r="V29" s="59"/>
      <c r="W29" s="56"/>
      <c r="X29" s="5"/>
    </row>
    <row r="30" spans="1:24" ht="12" customHeight="1" hidden="1">
      <c r="A30" s="71" t="s">
        <v>30</v>
      </c>
      <c r="B30" s="72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7"/>
      <c r="P30" s="80"/>
      <c r="Q30" s="68"/>
      <c r="R30" s="68"/>
      <c r="S30" s="57"/>
      <c r="T30" s="50"/>
      <c r="U30" s="51"/>
      <c r="V30" s="59"/>
      <c r="W30" s="56"/>
      <c r="X30" s="5"/>
    </row>
    <row r="31" spans="1:24" ht="11.25" customHeight="1" hidden="1">
      <c r="A31" s="71" t="s">
        <v>31</v>
      </c>
      <c r="B31" s="72"/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7"/>
      <c r="P31" s="80"/>
      <c r="Q31" s="68"/>
      <c r="R31" s="68"/>
      <c r="S31" s="57"/>
      <c r="T31" s="50"/>
      <c r="U31" s="51"/>
      <c r="V31" s="59"/>
      <c r="W31" s="56"/>
      <c r="X31" s="5"/>
    </row>
    <row r="32" spans="1:24" ht="12.75" customHeight="1" hidden="1">
      <c r="A32" s="71" t="s">
        <v>32</v>
      </c>
      <c r="B32" s="72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7"/>
      <c r="P32" s="80"/>
      <c r="Q32" s="68"/>
      <c r="R32" s="68"/>
      <c r="S32" s="57"/>
      <c r="T32" s="50"/>
      <c r="U32" s="51"/>
      <c r="V32" s="59"/>
      <c r="W32" s="56"/>
      <c r="X32" s="5"/>
    </row>
    <row r="33" spans="1:24" ht="3" customHeight="1" hidden="1">
      <c r="A33" s="71" t="s">
        <v>33</v>
      </c>
      <c r="B33" s="72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7"/>
      <c r="P33" s="80"/>
      <c r="Q33" s="68"/>
      <c r="R33" s="68"/>
      <c r="S33" s="57"/>
      <c r="T33" s="50"/>
      <c r="U33" s="51"/>
      <c r="V33" s="59"/>
      <c r="W33" s="56"/>
      <c r="X33" s="5"/>
    </row>
    <row r="34" spans="1:24" ht="15" customHeight="1" hidden="1">
      <c r="A34" s="71" t="s">
        <v>34</v>
      </c>
      <c r="B34" s="72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7"/>
      <c r="P34" s="80"/>
      <c r="Q34" s="68"/>
      <c r="R34" s="68"/>
      <c r="S34" s="57"/>
      <c r="T34" s="50"/>
      <c r="U34" s="51"/>
      <c r="V34" s="59"/>
      <c r="W34" s="56"/>
      <c r="X34" s="5"/>
    </row>
    <row r="35" spans="1:24" ht="15" customHeight="1">
      <c r="A35" s="45" t="s">
        <v>98</v>
      </c>
      <c r="B35" s="74" t="s">
        <v>100</v>
      </c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9">
        <v>295.9</v>
      </c>
      <c r="P35" s="70"/>
      <c r="Q35" s="67" t="s">
        <v>146</v>
      </c>
      <c r="R35" s="67"/>
      <c r="S35" s="49">
        <v>68.1</v>
      </c>
      <c r="T35" s="50"/>
      <c r="U35" s="51"/>
      <c r="V35" s="59"/>
      <c r="W35" s="56"/>
      <c r="X35" s="5"/>
    </row>
    <row r="36" spans="1:24" ht="15" customHeight="1">
      <c r="A36" s="71" t="s">
        <v>99</v>
      </c>
      <c r="B36" s="72" t="s">
        <v>101</v>
      </c>
      <c r="C36" s="56"/>
      <c r="D36" s="56"/>
      <c r="E36" s="56"/>
      <c r="F36" s="55"/>
      <c r="G36" s="56"/>
      <c r="H36" s="56"/>
      <c r="I36" s="56"/>
      <c r="J36" s="56"/>
      <c r="K36" s="56"/>
      <c r="L36" s="56"/>
      <c r="M36" s="56"/>
      <c r="N36" s="56"/>
      <c r="O36" s="57">
        <v>295.9</v>
      </c>
      <c r="P36" s="80"/>
      <c r="Q36" s="68" t="s">
        <v>146</v>
      </c>
      <c r="R36" s="68"/>
      <c r="S36" s="57">
        <v>68.1</v>
      </c>
      <c r="T36" s="50"/>
      <c r="U36" s="51"/>
      <c r="V36" s="59"/>
      <c r="W36" s="56"/>
      <c r="X36" s="5"/>
    </row>
    <row r="37" spans="1:24" ht="27" customHeight="1">
      <c r="A37" s="45" t="s">
        <v>35</v>
      </c>
      <c r="B37" s="74" t="s">
        <v>36</v>
      </c>
      <c r="C37" s="47">
        <f>SUM(C39:C41)</f>
        <v>900</v>
      </c>
      <c r="D37" s="47">
        <f>SUM(D39:D41)</f>
        <v>0</v>
      </c>
      <c r="E37" s="47">
        <f>SUM(E38:E41)</f>
        <v>1508.2</v>
      </c>
      <c r="F37" s="47">
        <f>SUM(F38:F39)</f>
        <v>4115.6</v>
      </c>
      <c r="G37" s="47">
        <f>SUM(G38:G39)</f>
        <v>4115.6</v>
      </c>
      <c r="H37" s="47">
        <f>SUM(H38:H39)</f>
        <v>0</v>
      </c>
      <c r="I37" s="47">
        <f>SUM(I38:I39)</f>
        <v>0</v>
      </c>
      <c r="J37" s="47">
        <f>SUM(J38:J41)</f>
        <v>6752.7</v>
      </c>
      <c r="K37" s="47">
        <f>SUM(K38:K41)</f>
        <v>4240</v>
      </c>
      <c r="L37" s="47">
        <f>SUM(L38:L41)</f>
        <v>4240</v>
      </c>
      <c r="M37" s="47">
        <f>SUM(M38:M41)</f>
        <v>0</v>
      </c>
      <c r="N37" s="47">
        <f>SUM(N38:N41)</f>
        <v>0</v>
      </c>
      <c r="O37" s="49">
        <v>100</v>
      </c>
      <c r="P37" s="70"/>
      <c r="Q37" s="67" t="s">
        <v>141</v>
      </c>
      <c r="R37" s="67"/>
      <c r="S37" s="49">
        <v>30.3</v>
      </c>
      <c r="T37" s="50"/>
      <c r="U37" s="51"/>
      <c r="V37" s="52"/>
      <c r="W37" s="47"/>
      <c r="X37" s="5"/>
    </row>
    <row r="38" spans="1:24" ht="0.75" customHeight="1">
      <c r="A38" s="75" t="s">
        <v>37</v>
      </c>
      <c r="B38" s="72"/>
      <c r="C38" s="47"/>
      <c r="D38" s="47"/>
      <c r="E38" s="56">
        <v>1000</v>
      </c>
      <c r="F38" s="55">
        <f t="shared" si="2"/>
        <v>2800</v>
      </c>
      <c r="G38" s="56">
        <f>1000+1800</f>
        <v>2800</v>
      </c>
      <c r="H38" s="56"/>
      <c r="I38" s="56"/>
      <c r="J38" s="56">
        <v>4292</v>
      </c>
      <c r="K38" s="56">
        <f t="shared" si="1"/>
        <v>2800</v>
      </c>
      <c r="L38" s="56">
        <v>2800</v>
      </c>
      <c r="M38" s="56"/>
      <c r="N38" s="56"/>
      <c r="O38" s="57"/>
      <c r="P38" s="80"/>
      <c r="Q38" s="68"/>
      <c r="R38" s="68"/>
      <c r="S38" s="57"/>
      <c r="T38" s="50"/>
      <c r="U38" s="51"/>
      <c r="V38" s="52"/>
      <c r="W38" s="56"/>
      <c r="X38" s="5"/>
    </row>
    <row r="39" spans="1:24" ht="24" customHeight="1">
      <c r="A39" s="71" t="s">
        <v>38</v>
      </c>
      <c r="B39" s="72" t="s">
        <v>39</v>
      </c>
      <c r="C39" s="56">
        <v>900</v>
      </c>
      <c r="D39" s="56"/>
      <c r="E39" s="56">
        <v>508.2</v>
      </c>
      <c r="F39" s="55">
        <f t="shared" si="2"/>
        <v>1315.6</v>
      </c>
      <c r="G39" s="56">
        <v>1315.6</v>
      </c>
      <c r="H39" s="56"/>
      <c r="I39" s="56"/>
      <c r="J39" s="56">
        <f>960.7+1500</f>
        <v>2460.7</v>
      </c>
      <c r="K39" s="56">
        <f t="shared" si="1"/>
        <v>1440</v>
      </c>
      <c r="L39" s="56">
        <v>1440</v>
      </c>
      <c r="M39" s="56"/>
      <c r="N39" s="56"/>
      <c r="O39" s="57">
        <v>50</v>
      </c>
      <c r="P39" s="80"/>
      <c r="Q39" s="68" t="s">
        <v>141</v>
      </c>
      <c r="R39" s="68"/>
      <c r="S39" s="57">
        <v>30.3</v>
      </c>
      <c r="T39" s="50"/>
      <c r="U39" s="51"/>
      <c r="V39" s="59"/>
      <c r="W39" s="56"/>
      <c r="X39" s="5"/>
    </row>
    <row r="40" spans="1:24" ht="15" customHeight="1" hidden="1">
      <c r="A40" s="71" t="s">
        <v>40</v>
      </c>
      <c r="B40" s="72" t="s">
        <v>41</v>
      </c>
      <c r="C40" s="56"/>
      <c r="D40" s="56"/>
      <c r="E40" s="56"/>
      <c r="F40" s="55">
        <f t="shared" si="2"/>
        <v>37.5</v>
      </c>
      <c r="G40" s="56">
        <v>12.5</v>
      </c>
      <c r="H40" s="56">
        <v>12.5</v>
      </c>
      <c r="I40" s="56">
        <v>12.5</v>
      </c>
      <c r="J40" s="56"/>
      <c r="K40" s="56">
        <f t="shared" si="1"/>
        <v>0</v>
      </c>
      <c r="L40" s="56"/>
      <c r="M40" s="56"/>
      <c r="N40" s="56"/>
      <c r="O40" s="57"/>
      <c r="P40" s="80"/>
      <c r="Q40" s="68"/>
      <c r="R40" s="68"/>
      <c r="S40" s="57"/>
      <c r="T40" s="50"/>
      <c r="U40" s="51"/>
      <c r="V40" s="59"/>
      <c r="W40" s="56"/>
      <c r="X40" s="5"/>
    </row>
    <row r="41" spans="1:24" ht="23.25" customHeight="1" hidden="1">
      <c r="A41" s="71" t="s">
        <v>42</v>
      </c>
      <c r="B41" s="72" t="s">
        <v>43</v>
      </c>
      <c r="C41" s="56">
        <v>0</v>
      </c>
      <c r="D41" s="56"/>
      <c r="E41" s="56">
        <v>0</v>
      </c>
      <c r="F41" s="55">
        <f t="shared" si="2"/>
        <v>1500</v>
      </c>
      <c r="G41" s="56">
        <v>500</v>
      </c>
      <c r="H41" s="56">
        <v>500</v>
      </c>
      <c r="I41" s="56">
        <v>500</v>
      </c>
      <c r="J41" s="56"/>
      <c r="K41" s="56">
        <f t="shared" si="1"/>
        <v>0</v>
      </c>
      <c r="L41" s="56"/>
      <c r="M41" s="56"/>
      <c r="N41" s="56"/>
      <c r="O41" s="57"/>
      <c r="P41" s="80"/>
      <c r="Q41" s="68"/>
      <c r="R41" s="68"/>
      <c r="S41" s="57"/>
      <c r="T41" s="50"/>
      <c r="U41" s="51"/>
      <c r="V41" s="59"/>
      <c r="W41" s="56"/>
      <c r="X41" s="5"/>
    </row>
    <row r="42" spans="1:24" ht="16.5" customHeight="1">
      <c r="A42" s="71" t="s">
        <v>40</v>
      </c>
      <c r="B42" s="72" t="s">
        <v>41</v>
      </c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7">
        <v>50</v>
      </c>
      <c r="P42" s="80"/>
      <c r="Q42" s="68" t="s">
        <v>141</v>
      </c>
      <c r="R42" s="68"/>
      <c r="S42" s="57">
        <v>30.3</v>
      </c>
      <c r="T42" s="50"/>
      <c r="U42" s="51"/>
      <c r="V42" s="59"/>
      <c r="W42" s="56"/>
      <c r="X42" s="5"/>
    </row>
    <row r="43" spans="1:24" ht="18" customHeight="1">
      <c r="A43" s="45" t="s">
        <v>44</v>
      </c>
      <c r="B43" s="74" t="s">
        <v>45</v>
      </c>
      <c r="C43" s="47">
        <f>SUM(C44:C48)</f>
        <v>6220</v>
      </c>
      <c r="D43" s="47">
        <f>SUM(D44:D48)</f>
        <v>0</v>
      </c>
      <c r="E43" s="47" t="e">
        <f>E44+E46+#REF!+#REF!+#REF!+E48</f>
        <v>#REF!</v>
      </c>
      <c r="F43" s="47" t="e">
        <f>F44+F46+#REF!+#REF!+#REF!+F48</f>
        <v>#REF!</v>
      </c>
      <c r="G43" s="47" t="e">
        <f>G44+G46+#REF!+#REF!+#REF!+G48</f>
        <v>#REF!</v>
      </c>
      <c r="H43" s="47" t="e">
        <f>H44+H46+#REF!+#REF!+#REF!+H48</f>
        <v>#REF!</v>
      </c>
      <c r="I43" s="47" t="e">
        <f>I44+I46+#REF!+#REF!+#REF!+I48</f>
        <v>#REF!</v>
      </c>
      <c r="J43" s="47" t="e">
        <f>J44+J46+#REF!+#REF!+#REF!+J48+#REF!</f>
        <v>#REF!</v>
      </c>
      <c r="K43" s="47" t="e">
        <f>K44+K46+#REF!+#REF!+#REF!+K48+#REF!</f>
        <v>#REF!</v>
      </c>
      <c r="L43" s="47" t="e">
        <f>L44+L46+#REF!+#REF!+#REF!+L48+#REF!</f>
        <v>#REF!</v>
      </c>
      <c r="M43" s="47" t="e">
        <f>M44+M46+#REF!+#REF!+#REF!+M48+#REF!</f>
        <v>#REF!</v>
      </c>
      <c r="N43" s="47" t="e">
        <f>N44+N46+#REF!+#REF!+#REF!+N48+#REF!</f>
        <v>#REF!</v>
      </c>
      <c r="O43" s="49">
        <v>6685.5</v>
      </c>
      <c r="P43" s="70"/>
      <c r="Q43" s="67" t="s">
        <v>148</v>
      </c>
      <c r="R43" s="67"/>
      <c r="S43" s="49">
        <v>8.3</v>
      </c>
      <c r="T43" s="50"/>
      <c r="U43" s="51"/>
      <c r="V43" s="52"/>
      <c r="W43" s="47"/>
      <c r="X43" s="5"/>
    </row>
    <row r="44" spans="1:24" ht="19.5" customHeight="1">
      <c r="A44" s="71" t="s">
        <v>125</v>
      </c>
      <c r="B44" s="72" t="s">
        <v>126</v>
      </c>
      <c r="C44" s="56">
        <v>2820</v>
      </c>
      <c r="D44" s="56"/>
      <c r="E44" s="56"/>
      <c r="F44" s="55">
        <f t="shared" si="2"/>
        <v>138</v>
      </c>
      <c r="G44" s="56">
        <v>138</v>
      </c>
      <c r="H44" s="56"/>
      <c r="I44" s="56"/>
      <c r="J44" s="56"/>
      <c r="K44" s="56">
        <f t="shared" si="1"/>
        <v>0</v>
      </c>
      <c r="L44" s="56"/>
      <c r="M44" s="56"/>
      <c r="N44" s="56"/>
      <c r="O44" s="57">
        <v>15</v>
      </c>
      <c r="P44" s="80"/>
      <c r="Q44" s="68"/>
      <c r="R44" s="68"/>
      <c r="S44" s="57"/>
      <c r="T44" s="50"/>
      <c r="U44" s="51"/>
      <c r="V44" s="59"/>
      <c r="W44" s="56"/>
      <c r="X44" s="5"/>
    </row>
    <row r="45" spans="1:24" ht="19.5" customHeight="1">
      <c r="A45" s="71" t="s">
        <v>130</v>
      </c>
      <c r="B45" s="72" t="s">
        <v>129</v>
      </c>
      <c r="C45" s="56"/>
      <c r="D45" s="56"/>
      <c r="E45" s="56"/>
      <c r="F45" s="55"/>
      <c r="G45" s="56"/>
      <c r="H45" s="56"/>
      <c r="I45" s="56"/>
      <c r="J45" s="56"/>
      <c r="K45" s="56"/>
      <c r="L45" s="56"/>
      <c r="M45" s="56"/>
      <c r="N45" s="56"/>
      <c r="O45" s="57">
        <v>6192.513</v>
      </c>
      <c r="P45" s="80"/>
      <c r="Q45" s="68" t="s">
        <v>147</v>
      </c>
      <c r="R45" s="68"/>
      <c r="S45" s="57">
        <v>5.2</v>
      </c>
      <c r="T45" s="50"/>
      <c r="U45" s="51"/>
      <c r="V45" s="59"/>
      <c r="W45" s="56"/>
      <c r="X45" s="5"/>
    </row>
    <row r="46" spans="1:24" ht="16.5" customHeight="1">
      <c r="A46" s="71" t="s">
        <v>123</v>
      </c>
      <c r="B46" s="72" t="s">
        <v>122</v>
      </c>
      <c r="C46" s="56">
        <v>1500</v>
      </c>
      <c r="D46" s="56"/>
      <c r="E46" s="56">
        <v>1590</v>
      </c>
      <c r="F46" s="55">
        <f t="shared" si="2"/>
        <v>1590</v>
      </c>
      <c r="G46" s="56">
        <v>1590</v>
      </c>
      <c r="H46" s="56"/>
      <c r="I46" s="56"/>
      <c r="J46" s="56">
        <f>1800</f>
        <v>1800</v>
      </c>
      <c r="K46" s="56">
        <f t="shared" si="1"/>
        <v>1600</v>
      </c>
      <c r="L46" s="56">
        <v>1600</v>
      </c>
      <c r="M46" s="56"/>
      <c r="N46" s="56"/>
      <c r="O46" s="57">
        <v>399</v>
      </c>
      <c r="P46" s="80"/>
      <c r="Q46" s="68" t="s">
        <v>140</v>
      </c>
      <c r="R46" s="68"/>
      <c r="S46" s="57">
        <v>59</v>
      </c>
      <c r="T46" s="50"/>
      <c r="U46" s="51"/>
      <c r="V46" s="59"/>
      <c r="W46" s="56"/>
      <c r="X46" s="5"/>
    </row>
    <row r="47" spans="1:24" ht="16.5" customHeight="1" hidden="1">
      <c r="A47" s="71" t="s">
        <v>46</v>
      </c>
      <c r="B47" s="72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7"/>
      <c r="P47" s="80"/>
      <c r="Q47" s="68"/>
      <c r="R47" s="68"/>
      <c r="S47" s="57"/>
      <c r="T47" s="50"/>
      <c r="U47" s="51"/>
      <c r="V47" s="59"/>
      <c r="W47" s="56"/>
      <c r="X47" s="5"/>
    </row>
    <row r="48" spans="1:24" ht="16.5" customHeight="1">
      <c r="A48" s="71" t="s">
        <v>47</v>
      </c>
      <c r="B48" s="72" t="s">
        <v>48</v>
      </c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7">
        <v>79</v>
      </c>
      <c r="P48" s="80"/>
      <c r="Q48" s="68"/>
      <c r="R48" s="68"/>
      <c r="S48" s="57"/>
      <c r="T48" s="50"/>
      <c r="U48" s="51"/>
      <c r="V48" s="59"/>
      <c r="W48" s="56"/>
      <c r="X48" s="5"/>
    </row>
    <row r="49" spans="1:24" ht="0" customHeight="1" hidden="1">
      <c r="A49" s="71" t="s">
        <v>49</v>
      </c>
      <c r="B49" s="72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7"/>
      <c r="P49" s="80"/>
      <c r="Q49" s="68"/>
      <c r="R49" s="68"/>
      <c r="S49" s="57"/>
      <c r="T49" s="50"/>
      <c r="U49" s="51"/>
      <c r="V49" s="59"/>
      <c r="W49" s="56"/>
      <c r="X49" s="5"/>
    </row>
    <row r="50" spans="1:24" ht="12.75" customHeight="1" hidden="1">
      <c r="A50" s="71" t="s">
        <v>50</v>
      </c>
      <c r="B50" s="72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7"/>
      <c r="P50" s="80"/>
      <c r="Q50" s="68"/>
      <c r="R50" s="68"/>
      <c r="S50" s="57"/>
      <c r="T50" s="50"/>
      <c r="U50" s="51"/>
      <c r="V50" s="59"/>
      <c r="W50" s="56"/>
      <c r="X50" s="5"/>
    </row>
    <row r="51" spans="1:24" ht="18" customHeight="1">
      <c r="A51" s="45" t="s">
        <v>51</v>
      </c>
      <c r="B51" s="74" t="s">
        <v>52</v>
      </c>
      <c r="C51" s="47">
        <f aca="true" t="shared" si="3" ref="C51:N51">SUM(C52:C54)</f>
        <v>53545</v>
      </c>
      <c r="D51" s="47">
        <f t="shared" si="3"/>
        <v>-5700</v>
      </c>
      <c r="E51" s="47">
        <f t="shared" si="3"/>
        <v>129531.4</v>
      </c>
      <c r="F51" s="47">
        <f t="shared" si="3"/>
        <v>17579.9</v>
      </c>
      <c r="G51" s="47">
        <f t="shared" si="3"/>
        <v>16579.9</v>
      </c>
      <c r="H51" s="47">
        <f t="shared" si="3"/>
        <v>1000</v>
      </c>
      <c r="I51" s="47">
        <f t="shared" si="3"/>
        <v>0</v>
      </c>
      <c r="J51" s="47">
        <f t="shared" si="3"/>
        <v>48660.3</v>
      </c>
      <c r="K51" s="47">
        <f t="shared" si="3"/>
        <v>24705</v>
      </c>
      <c r="L51" s="47">
        <f t="shared" si="3"/>
        <v>18239</v>
      </c>
      <c r="M51" s="47">
        <f t="shared" si="3"/>
        <v>6466</v>
      </c>
      <c r="N51" s="47">
        <f t="shared" si="3"/>
        <v>0</v>
      </c>
      <c r="O51" s="49">
        <v>11263</v>
      </c>
      <c r="P51" s="70"/>
      <c r="Q51" s="67" t="s">
        <v>152</v>
      </c>
      <c r="R51" s="67"/>
      <c r="S51" s="49">
        <v>71</v>
      </c>
      <c r="T51" s="50"/>
      <c r="U51" s="51"/>
      <c r="V51" s="52"/>
      <c r="W51" s="47"/>
      <c r="X51" s="5"/>
    </row>
    <row r="52" spans="1:24" ht="15">
      <c r="A52" s="71" t="s">
        <v>53</v>
      </c>
      <c r="B52" s="72" t="s">
        <v>54</v>
      </c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7">
        <v>5602.7</v>
      </c>
      <c r="P52" s="80"/>
      <c r="Q52" s="68" t="s">
        <v>151</v>
      </c>
      <c r="R52" s="68"/>
      <c r="S52" s="57">
        <v>87.4</v>
      </c>
      <c r="T52" s="50"/>
      <c r="U52" s="51"/>
      <c r="V52" s="59"/>
      <c r="W52" s="56"/>
      <c r="X52" s="5"/>
    </row>
    <row r="53" spans="1:24" ht="18" customHeight="1">
      <c r="A53" s="71" t="s">
        <v>124</v>
      </c>
      <c r="B53" s="72" t="s">
        <v>55</v>
      </c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7">
        <v>2039</v>
      </c>
      <c r="P53" s="80"/>
      <c r="Q53" s="68" t="s">
        <v>149</v>
      </c>
      <c r="R53" s="68"/>
      <c r="S53" s="57">
        <v>52.3</v>
      </c>
      <c r="T53" s="50"/>
      <c r="U53" s="51"/>
      <c r="V53" s="59"/>
      <c r="W53" s="56"/>
      <c r="X53" s="5"/>
    </row>
    <row r="54" spans="1:24" ht="17.25" customHeight="1">
      <c r="A54" s="71" t="s">
        <v>102</v>
      </c>
      <c r="B54" s="72" t="s">
        <v>56</v>
      </c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7">
        <v>3621.3</v>
      </c>
      <c r="P54" s="80"/>
      <c r="Q54" s="68" t="s">
        <v>139</v>
      </c>
      <c r="R54" s="68"/>
      <c r="S54" s="57">
        <v>56.2</v>
      </c>
      <c r="T54" s="50"/>
      <c r="U54" s="51"/>
      <c r="V54" s="59"/>
      <c r="W54" s="56"/>
      <c r="X54" s="5"/>
    </row>
    <row r="55" spans="1:24" ht="12.75" customHeight="1" hidden="1">
      <c r="A55" s="71" t="s">
        <v>57</v>
      </c>
      <c r="B55" s="72"/>
      <c r="C55" s="56"/>
      <c r="D55" s="56"/>
      <c r="E55" s="56">
        <v>45600</v>
      </c>
      <c r="F55" s="55">
        <f t="shared" si="2"/>
        <v>62143.5</v>
      </c>
      <c r="G55" s="60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7"/>
      <c r="P55" s="80"/>
      <c r="Q55" s="68"/>
      <c r="R55" s="68"/>
      <c r="S55" s="57"/>
      <c r="T55" s="50"/>
      <c r="U55" s="51"/>
      <c r="V55" s="59"/>
      <c r="W55" s="56"/>
      <c r="X55" s="5"/>
    </row>
    <row r="56" spans="1:24" ht="12.75" customHeight="1" hidden="1">
      <c r="A56" s="71" t="s">
        <v>58</v>
      </c>
      <c r="B56" s="72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7"/>
      <c r="P56" s="80"/>
      <c r="Q56" s="68"/>
      <c r="R56" s="68"/>
      <c r="S56" s="57"/>
      <c r="T56" s="50"/>
      <c r="U56" s="51"/>
      <c r="V56" s="59"/>
      <c r="W56" s="56"/>
      <c r="X56" s="5"/>
    </row>
    <row r="57" spans="1:24" ht="11.25" customHeight="1" hidden="1">
      <c r="A57" s="71" t="s">
        <v>59</v>
      </c>
      <c r="B57" s="72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7"/>
      <c r="P57" s="80"/>
      <c r="Q57" s="68"/>
      <c r="R57" s="68"/>
      <c r="S57" s="57"/>
      <c r="T57" s="50"/>
      <c r="U57" s="51"/>
      <c r="V57" s="59"/>
      <c r="W57" s="56"/>
      <c r="X57" s="5"/>
    </row>
    <row r="58" spans="1:24" ht="13.5" customHeight="1" hidden="1">
      <c r="A58" s="71" t="s">
        <v>60</v>
      </c>
      <c r="B58" s="72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7"/>
      <c r="P58" s="80"/>
      <c r="Q58" s="68"/>
      <c r="R58" s="68"/>
      <c r="S58" s="57"/>
      <c r="T58" s="50"/>
      <c r="U58" s="51"/>
      <c r="V58" s="59"/>
      <c r="W58" s="56"/>
      <c r="X58" s="5"/>
    </row>
    <row r="59" spans="1:24" ht="0.75" customHeight="1" hidden="1">
      <c r="A59" s="71" t="s">
        <v>61</v>
      </c>
      <c r="B59" s="72"/>
      <c r="C59" s="56"/>
      <c r="D59" s="56"/>
      <c r="E59" s="56">
        <v>20082.2</v>
      </c>
      <c r="F59" s="55">
        <f t="shared" si="2"/>
        <v>17974.6</v>
      </c>
      <c r="G59" s="56">
        <f>17103.1+10.6+179.4</f>
        <v>17293.1</v>
      </c>
      <c r="H59" s="56"/>
      <c r="I59" s="56">
        <v>681.5</v>
      </c>
      <c r="J59" s="56">
        <v>23991.8</v>
      </c>
      <c r="K59" s="56">
        <f t="shared" si="1"/>
        <v>20317</v>
      </c>
      <c r="L59" s="56">
        <v>20317</v>
      </c>
      <c r="M59" s="56"/>
      <c r="N59" s="56"/>
      <c r="O59" s="57"/>
      <c r="P59" s="80"/>
      <c r="Q59" s="68"/>
      <c r="R59" s="68"/>
      <c r="S59" s="57"/>
      <c r="T59" s="50"/>
      <c r="U59" s="51"/>
      <c r="V59" s="59"/>
      <c r="W59" s="56"/>
      <c r="X59" s="5"/>
    </row>
    <row r="60" spans="1:24" ht="13.5" customHeight="1" hidden="1">
      <c r="A60" s="71" t="s">
        <v>62</v>
      </c>
      <c r="B60" s="72"/>
      <c r="C60" s="56"/>
      <c r="D60" s="56"/>
      <c r="E60" s="56">
        <v>11179.7</v>
      </c>
      <c r="F60" s="55">
        <f t="shared" si="2"/>
        <v>11179.7</v>
      </c>
      <c r="G60" s="56">
        <v>11179.7</v>
      </c>
      <c r="H60" s="56"/>
      <c r="I60" s="56"/>
      <c r="J60" s="56">
        <v>13681.7</v>
      </c>
      <c r="K60" s="56">
        <f t="shared" si="1"/>
        <v>13032</v>
      </c>
      <c r="L60" s="56">
        <v>13032</v>
      </c>
      <c r="M60" s="56"/>
      <c r="N60" s="56"/>
      <c r="O60" s="57"/>
      <c r="P60" s="80"/>
      <c r="Q60" s="68"/>
      <c r="R60" s="68"/>
      <c r="S60" s="57"/>
      <c r="T60" s="50"/>
      <c r="U60" s="51"/>
      <c r="V60" s="59"/>
      <c r="W60" s="56"/>
      <c r="X60" s="5"/>
    </row>
    <row r="61" spans="1:24" ht="11.25" customHeight="1" hidden="1">
      <c r="A61" s="71" t="s">
        <v>63</v>
      </c>
      <c r="B61" s="72"/>
      <c r="C61" s="56"/>
      <c r="D61" s="56"/>
      <c r="E61" s="56"/>
      <c r="F61" s="55">
        <f t="shared" si="2"/>
        <v>0</v>
      </c>
      <c r="G61" s="56"/>
      <c r="H61" s="56"/>
      <c r="I61" s="56"/>
      <c r="J61" s="56"/>
      <c r="K61" s="56">
        <f t="shared" si="1"/>
        <v>0</v>
      </c>
      <c r="L61" s="56"/>
      <c r="M61" s="56"/>
      <c r="N61" s="56"/>
      <c r="O61" s="57"/>
      <c r="P61" s="80"/>
      <c r="Q61" s="68"/>
      <c r="R61" s="68"/>
      <c r="S61" s="57"/>
      <c r="T61" s="50"/>
      <c r="U61" s="51"/>
      <c r="V61" s="59"/>
      <c r="W61" s="56"/>
      <c r="X61" s="5"/>
    </row>
    <row r="62" spans="1:24" ht="16.5" customHeight="1">
      <c r="A62" s="45" t="s">
        <v>111</v>
      </c>
      <c r="B62" s="74" t="s">
        <v>113</v>
      </c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9">
        <v>123.1</v>
      </c>
      <c r="P62" s="70"/>
      <c r="Q62" s="67" t="s">
        <v>138</v>
      </c>
      <c r="R62" s="67"/>
      <c r="S62" s="49">
        <v>94.1</v>
      </c>
      <c r="T62" s="50"/>
      <c r="U62" s="51"/>
      <c r="V62" s="59"/>
      <c r="W62" s="56"/>
      <c r="X62" s="5"/>
    </row>
    <row r="63" spans="1:24" ht="20.25" customHeight="1">
      <c r="A63" s="71" t="s">
        <v>112</v>
      </c>
      <c r="B63" s="72" t="s">
        <v>114</v>
      </c>
      <c r="C63" s="56"/>
      <c r="D63" s="56"/>
      <c r="E63" s="56"/>
      <c r="F63" s="55"/>
      <c r="G63" s="56"/>
      <c r="H63" s="56"/>
      <c r="I63" s="56"/>
      <c r="J63" s="56"/>
      <c r="K63" s="56"/>
      <c r="L63" s="56"/>
      <c r="M63" s="56"/>
      <c r="N63" s="56"/>
      <c r="O63" s="57">
        <v>123.1</v>
      </c>
      <c r="P63" s="80"/>
      <c r="Q63" s="68" t="s">
        <v>138</v>
      </c>
      <c r="R63" s="68"/>
      <c r="S63" s="57">
        <v>94.1</v>
      </c>
      <c r="T63" s="50"/>
      <c r="U63" s="51"/>
      <c r="V63" s="59"/>
      <c r="W63" s="56"/>
      <c r="X63" s="5"/>
    </row>
    <row r="64" spans="1:24" ht="26.25" customHeight="1">
      <c r="A64" s="73" t="s">
        <v>64</v>
      </c>
      <c r="B64" s="74" t="s">
        <v>65</v>
      </c>
      <c r="C64" s="47">
        <f>SUM(C65:C67)</f>
        <v>4478</v>
      </c>
      <c r="D64" s="47">
        <f>SUM(D65:D67)</f>
        <v>0</v>
      </c>
      <c r="E64" s="47">
        <f>SUM(E65:E67)</f>
        <v>5358.2</v>
      </c>
      <c r="F64" s="47">
        <f aca="true" t="shared" si="4" ref="F64:N64">SUM(F65:F68)</f>
        <v>9716.8</v>
      </c>
      <c r="G64" s="47">
        <f t="shared" si="4"/>
        <v>7876.799999999999</v>
      </c>
      <c r="H64" s="47">
        <f t="shared" si="4"/>
        <v>1840</v>
      </c>
      <c r="I64" s="47">
        <f t="shared" si="4"/>
        <v>0</v>
      </c>
      <c r="J64" s="47">
        <f t="shared" si="4"/>
        <v>10772.8</v>
      </c>
      <c r="K64" s="47">
        <f t="shared" si="4"/>
        <v>8669.3</v>
      </c>
      <c r="L64" s="47">
        <f t="shared" si="4"/>
        <v>8340</v>
      </c>
      <c r="M64" s="47">
        <f t="shared" si="4"/>
        <v>329.3</v>
      </c>
      <c r="N64" s="47">
        <f t="shared" si="4"/>
        <v>0</v>
      </c>
      <c r="O64" s="49">
        <v>4182.2</v>
      </c>
      <c r="P64" s="70"/>
      <c r="Q64" s="67" t="s">
        <v>153</v>
      </c>
      <c r="R64" s="67"/>
      <c r="S64" s="49">
        <v>45.7</v>
      </c>
      <c r="T64" s="50"/>
      <c r="U64" s="51"/>
      <c r="V64" s="61"/>
      <c r="W64" s="47"/>
      <c r="X64" s="5"/>
    </row>
    <row r="65" spans="1:24" ht="15" customHeight="1">
      <c r="A65" s="71" t="s">
        <v>97</v>
      </c>
      <c r="B65" s="72" t="s">
        <v>66</v>
      </c>
      <c r="C65" s="56">
        <v>4478</v>
      </c>
      <c r="D65" s="56"/>
      <c r="E65" s="56">
        <v>5358.2</v>
      </c>
      <c r="F65" s="55">
        <f t="shared" si="2"/>
        <v>3072.6</v>
      </c>
      <c r="G65" s="56">
        <v>3072.6</v>
      </c>
      <c r="H65" s="56"/>
      <c r="I65" s="56"/>
      <c r="J65" s="56">
        <f>3106.5</f>
        <v>3106.5</v>
      </c>
      <c r="K65" s="56">
        <f t="shared" si="1"/>
        <v>2700</v>
      </c>
      <c r="L65" s="56">
        <v>2700</v>
      </c>
      <c r="M65" s="56"/>
      <c r="N65" s="56"/>
      <c r="O65" s="57">
        <v>4182.2</v>
      </c>
      <c r="P65" s="80"/>
      <c r="Q65" s="68" t="s">
        <v>137</v>
      </c>
      <c r="R65" s="68"/>
      <c r="S65" s="57">
        <v>45.7</v>
      </c>
      <c r="T65" s="50"/>
      <c r="U65" s="51"/>
      <c r="V65" s="59"/>
      <c r="W65" s="56"/>
      <c r="X65" s="5"/>
    </row>
    <row r="66" spans="1:24" ht="14.25" customHeight="1" hidden="1">
      <c r="A66" s="71" t="s">
        <v>105</v>
      </c>
      <c r="B66" s="72"/>
      <c r="C66" s="56"/>
      <c r="D66" s="56"/>
      <c r="E66" s="56"/>
      <c r="F66" s="55">
        <f t="shared" si="2"/>
        <v>4268.2</v>
      </c>
      <c r="G66" s="56">
        <v>4268.2</v>
      </c>
      <c r="H66" s="56"/>
      <c r="I66" s="56"/>
      <c r="J66" s="56">
        <v>6666.3</v>
      </c>
      <c r="K66" s="56">
        <f t="shared" si="1"/>
        <v>5169.3</v>
      </c>
      <c r="L66" s="56">
        <v>4840</v>
      </c>
      <c r="M66" s="56">
        <v>329.3</v>
      </c>
      <c r="N66" s="56"/>
      <c r="O66" s="57"/>
      <c r="P66" s="80"/>
      <c r="Q66" s="68"/>
      <c r="R66" s="68"/>
      <c r="S66" s="57"/>
      <c r="T66" s="50"/>
      <c r="U66" s="51"/>
      <c r="V66" s="59"/>
      <c r="W66" s="56"/>
      <c r="X66" s="5"/>
    </row>
    <row r="67" spans="1:24" ht="12" customHeight="1" hidden="1">
      <c r="A67" s="71" t="s">
        <v>106</v>
      </c>
      <c r="B67" s="72"/>
      <c r="C67" s="56"/>
      <c r="D67" s="56"/>
      <c r="E67" s="56"/>
      <c r="F67" s="55">
        <f t="shared" si="2"/>
        <v>536</v>
      </c>
      <c r="G67" s="56">
        <v>536</v>
      </c>
      <c r="H67" s="56"/>
      <c r="I67" s="56"/>
      <c r="J67" s="56">
        <v>1000</v>
      </c>
      <c r="K67" s="56">
        <f t="shared" si="1"/>
        <v>800</v>
      </c>
      <c r="L67" s="56">
        <v>800</v>
      </c>
      <c r="M67" s="56"/>
      <c r="N67" s="56"/>
      <c r="O67" s="57"/>
      <c r="P67" s="80"/>
      <c r="Q67" s="68"/>
      <c r="R67" s="68"/>
      <c r="S67" s="57"/>
      <c r="T67" s="50"/>
      <c r="U67" s="51"/>
      <c r="V67" s="59"/>
      <c r="W67" s="56"/>
      <c r="X67" s="5"/>
    </row>
    <row r="68" spans="1:24" ht="21.75" customHeight="1" hidden="1">
      <c r="A68" s="71" t="s">
        <v>68</v>
      </c>
      <c r="B68" s="72" t="s">
        <v>67</v>
      </c>
      <c r="C68" s="56"/>
      <c r="D68" s="56"/>
      <c r="E68" s="56"/>
      <c r="F68" s="55">
        <f t="shared" si="2"/>
        <v>1840</v>
      </c>
      <c r="G68" s="56"/>
      <c r="H68" s="56">
        <v>1840</v>
      </c>
      <c r="I68" s="56"/>
      <c r="J68" s="56"/>
      <c r="K68" s="56">
        <f t="shared" si="1"/>
        <v>0</v>
      </c>
      <c r="L68" s="56"/>
      <c r="M68" s="56"/>
      <c r="N68" s="56"/>
      <c r="O68" s="57"/>
      <c r="P68" s="80"/>
      <c r="Q68" s="68"/>
      <c r="R68" s="68"/>
      <c r="S68" s="57"/>
      <c r="T68" s="50"/>
      <c r="U68" s="51"/>
      <c r="V68" s="59"/>
      <c r="W68" s="56"/>
      <c r="X68" s="5"/>
    </row>
    <row r="69" spans="1:24" ht="15.75" customHeight="1" hidden="1">
      <c r="A69" s="73" t="s">
        <v>69</v>
      </c>
      <c r="B69" s="74" t="s">
        <v>70</v>
      </c>
      <c r="C69" s="47">
        <f aca="true" t="shared" si="5" ref="C69:N69">SUM(C70:C74)</f>
        <v>1000</v>
      </c>
      <c r="D69" s="47">
        <f t="shared" si="5"/>
        <v>0</v>
      </c>
      <c r="E69" s="47">
        <f t="shared" si="5"/>
        <v>8000</v>
      </c>
      <c r="F69" s="47">
        <f t="shared" si="5"/>
        <v>4306</v>
      </c>
      <c r="G69" s="47">
        <f t="shared" si="5"/>
        <v>4146</v>
      </c>
      <c r="H69" s="47">
        <f t="shared" si="5"/>
        <v>0</v>
      </c>
      <c r="I69" s="47">
        <f t="shared" si="5"/>
        <v>160</v>
      </c>
      <c r="J69" s="47">
        <f t="shared" si="5"/>
        <v>13086</v>
      </c>
      <c r="K69" s="47">
        <f t="shared" si="5"/>
        <v>4200</v>
      </c>
      <c r="L69" s="47">
        <f t="shared" si="5"/>
        <v>4200</v>
      </c>
      <c r="M69" s="47">
        <f t="shared" si="5"/>
        <v>0</v>
      </c>
      <c r="N69" s="47">
        <f t="shared" si="5"/>
        <v>0</v>
      </c>
      <c r="O69" s="49"/>
      <c r="P69" s="70"/>
      <c r="Q69" s="67"/>
      <c r="R69" s="67"/>
      <c r="S69" s="49"/>
      <c r="T69" s="50"/>
      <c r="U69" s="51"/>
      <c r="V69" s="52"/>
      <c r="W69" s="47"/>
      <c r="X69" s="5"/>
    </row>
    <row r="70" spans="1:24" ht="15.75" customHeight="1" hidden="1">
      <c r="A70" s="71" t="s">
        <v>107</v>
      </c>
      <c r="B70" s="72"/>
      <c r="C70" s="56"/>
      <c r="D70" s="56"/>
      <c r="E70" s="56"/>
      <c r="F70" s="55">
        <f aca="true" t="shared" si="6" ref="F70:F84">G70+H70+I70</f>
        <v>0</v>
      </c>
      <c r="G70" s="56"/>
      <c r="H70" s="56"/>
      <c r="I70" s="56"/>
      <c r="J70" s="56"/>
      <c r="K70" s="56"/>
      <c r="L70" s="56"/>
      <c r="M70" s="56"/>
      <c r="N70" s="56"/>
      <c r="O70" s="57"/>
      <c r="P70" s="80"/>
      <c r="Q70" s="68"/>
      <c r="R70" s="68"/>
      <c r="S70" s="57"/>
      <c r="T70" s="50"/>
      <c r="U70" s="51"/>
      <c r="V70" s="59"/>
      <c r="W70" s="56"/>
      <c r="X70" s="5"/>
    </row>
    <row r="71" spans="1:24" ht="8.25" customHeight="1" hidden="1">
      <c r="A71" s="71" t="s">
        <v>71</v>
      </c>
      <c r="B71" s="72"/>
      <c r="C71" s="56"/>
      <c r="D71" s="56"/>
      <c r="E71" s="56"/>
      <c r="F71" s="55">
        <f t="shared" si="6"/>
        <v>0</v>
      </c>
      <c r="G71" s="56"/>
      <c r="H71" s="56"/>
      <c r="I71" s="56"/>
      <c r="J71" s="56"/>
      <c r="K71" s="56"/>
      <c r="L71" s="56"/>
      <c r="M71" s="56"/>
      <c r="N71" s="56"/>
      <c r="O71" s="57"/>
      <c r="P71" s="80"/>
      <c r="Q71" s="68"/>
      <c r="R71" s="68"/>
      <c r="S71" s="57"/>
      <c r="T71" s="50"/>
      <c r="U71" s="51"/>
      <c r="V71" s="59"/>
      <c r="W71" s="56"/>
      <c r="X71" s="5"/>
    </row>
    <row r="72" spans="1:24" ht="12.75" customHeight="1" hidden="1">
      <c r="A72" s="71" t="s">
        <v>72</v>
      </c>
      <c r="B72" s="72"/>
      <c r="C72" s="56"/>
      <c r="D72" s="56"/>
      <c r="E72" s="56"/>
      <c r="F72" s="55">
        <f t="shared" si="6"/>
        <v>0</v>
      </c>
      <c r="G72" s="56"/>
      <c r="H72" s="56"/>
      <c r="I72" s="56"/>
      <c r="J72" s="56"/>
      <c r="K72" s="56"/>
      <c r="L72" s="56"/>
      <c r="M72" s="56"/>
      <c r="N72" s="56"/>
      <c r="O72" s="57"/>
      <c r="P72" s="80"/>
      <c r="Q72" s="68"/>
      <c r="R72" s="68"/>
      <c r="S72" s="57"/>
      <c r="T72" s="50"/>
      <c r="U72" s="51"/>
      <c r="V72" s="59"/>
      <c r="W72" s="56"/>
      <c r="X72" s="5"/>
    </row>
    <row r="73" spans="1:24" ht="12.75" customHeight="1" hidden="1">
      <c r="A73" s="71" t="s">
        <v>73</v>
      </c>
      <c r="B73" s="72"/>
      <c r="C73" s="56"/>
      <c r="D73" s="56"/>
      <c r="E73" s="56"/>
      <c r="F73" s="55">
        <f t="shared" si="6"/>
        <v>0</v>
      </c>
      <c r="G73" s="56"/>
      <c r="H73" s="56"/>
      <c r="I73" s="56"/>
      <c r="J73" s="56"/>
      <c r="K73" s="56"/>
      <c r="L73" s="56"/>
      <c r="M73" s="56"/>
      <c r="N73" s="56"/>
      <c r="O73" s="57"/>
      <c r="P73" s="80"/>
      <c r="Q73" s="68"/>
      <c r="R73" s="68"/>
      <c r="S73" s="57"/>
      <c r="T73" s="50"/>
      <c r="U73" s="51"/>
      <c r="V73" s="59"/>
      <c r="W73" s="56"/>
      <c r="X73" s="5"/>
    </row>
    <row r="74" spans="1:24" ht="16.5" customHeight="1" hidden="1">
      <c r="A74" s="71" t="s">
        <v>74</v>
      </c>
      <c r="B74" s="72" t="s">
        <v>75</v>
      </c>
      <c r="C74" s="56">
        <v>1000</v>
      </c>
      <c r="D74" s="56"/>
      <c r="E74" s="56">
        <v>8000</v>
      </c>
      <c r="F74" s="55">
        <f t="shared" si="6"/>
        <v>4306</v>
      </c>
      <c r="G74" s="56">
        <f>3000+1146</f>
        <v>4146</v>
      </c>
      <c r="H74" s="56"/>
      <c r="I74" s="56">
        <v>160</v>
      </c>
      <c r="J74" s="56">
        <v>13086</v>
      </c>
      <c r="K74" s="56">
        <f t="shared" si="1"/>
        <v>4200</v>
      </c>
      <c r="L74" s="56">
        <v>4200</v>
      </c>
      <c r="M74" s="56"/>
      <c r="N74" s="56"/>
      <c r="O74" s="57"/>
      <c r="P74" s="80"/>
      <c r="Q74" s="68"/>
      <c r="R74" s="68"/>
      <c r="S74" s="57"/>
      <c r="T74" s="50"/>
      <c r="U74" s="51"/>
      <c r="V74" s="59"/>
      <c r="W74" s="56"/>
      <c r="X74" s="5"/>
    </row>
    <row r="75" spans="1:24" ht="16.5" customHeight="1" hidden="1">
      <c r="A75" s="71" t="s">
        <v>76</v>
      </c>
      <c r="B75" s="72" t="s">
        <v>77</v>
      </c>
      <c r="C75" s="56"/>
      <c r="D75" s="56"/>
      <c r="E75" s="56"/>
      <c r="F75" s="55">
        <f t="shared" si="6"/>
        <v>0</v>
      </c>
      <c r="G75" s="56"/>
      <c r="H75" s="56"/>
      <c r="I75" s="56"/>
      <c r="J75" s="56"/>
      <c r="K75" s="56"/>
      <c r="L75" s="56"/>
      <c r="M75" s="56"/>
      <c r="N75" s="56"/>
      <c r="O75" s="57"/>
      <c r="P75" s="80"/>
      <c r="Q75" s="68"/>
      <c r="R75" s="68"/>
      <c r="S75" s="57"/>
      <c r="T75" s="50"/>
      <c r="U75" s="51"/>
      <c r="V75" s="59"/>
      <c r="W75" s="56"/>
      <c r="X75" s="5"/>
    </row>
    <row r="76" spans="1:24" ht="15" customHeight="1">
      <c r="A76" s="45" t="s">
        <v>78</v>
      </c>
      <c r="B76" s="74">
        <v>1000</v>
      </c>
      <c r="C76" s="47">
        <f>SUM(C78:C79)</f>
        <v>0</v>
      </c>
      <c r="D76" s="47">
        <f>SUM(D78:D79)</f>
        <v>4551</v>
      </c>
      <c r="E76" s="47">
        <f aca="true" t="shared" si="7" ref="E76:N76">SUM(E78:E80)</f>
        <v>444917.1</v>
      </c>
      <c r="F76" s="47">
        <f t="shared" si="7"/>
        <v>478361.9</v>
      </c>
      <c r="G76" s="47">
        <f t="shared" si="7"/>
        <v>13001.5</v>
      </c>
      <c r="H76" s="47">
        <f t="shared" si="7"/>
        <v>465073.5</v>
      </c>
      <c r="I76" s="47">
        <f t="shared" si="7"/>
        <v>286.9</v>
      </c>
      <c r="J76" s="47">
        <f t="shared" si="7"/>
        <v>12833</v>
      </c>
      <c r="K76" s="47">
        <f t="shared" si="7"/>
        <v>543703</v>
      </c>
      <c r="L76" s="47">
        <f t="shared" si="7"/>
        <v>11800</v>
      </c>
      <c r="M76" s="47">
        <f t="shared" si="7"/>
        <v>531903</v>
      </c>
      <c r="N76" s="47">
        <f t="shared" si="7"/>
        <v>0</v>
      </c>
      <c r="O76" s="49">
        <v>216.2</v>
      </c>
      <c r="P76" s="70"/>
      <c r="Q76" s="67" t="s">
        <v>150</v>
      </c>
      <c r="R76" s="67"/>
      <c r="S76" s="49">
        <v>71.2</v>
      </c>
      <c r="T76" s="50"/>
      <c r="U76" s="51"/>
      <c r="V76" s="52"/>
      <c r="W76" s="47"/>
      <c r="X76" s="5"/>
    </row>
    <row r="77" spans="1:24" ht="15" customHeight="1">
      <c r="A77" s="75" t="s">
        <v>132</v>
      </c>
      <c r="B77" s="72" t="s">
        <v>131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>
        <v>206.2</v>
      </c>
      <c r="P77" s="80"/>
      <c r="Q77" s="68" t="s">
        <v>136</v>
      </c>
      <c r="R77" s="68"/>
      <c r="S77" s="57">
        <v>71</v>
      </c>
      <c r="T77" s="50"/>
      <c r="U77" s="51"/>
      <c r="V77" s="52"/>
      <c r="W77" s="47"/>
      <c r="X77" s="5"/>
    </row>
    <row r="78" spans="1:24" ht="18.75" customHeight="1">
      <c r="A78" s="85" t="s">
        <v>79</v>
      </c>
      <c r="B78" s="86">
        <v>1003</v>
      </c>
      <c r="C78" s="56">
        <v>0</v>
      </c>
      <c r="D78" s="56">
        <v>4551</v>
      </c>
      <c r="E78" s="56">
        <v>440317.1</v>
      </c>
      <c r="F78" s="55">
        <f t="shared" si="6"/>
        <v>470761.9</v>
      </c>
      <c r="G78" s="56">
        <f>4513.5+888</f>
        <v>5401.5</v>
      </c>
      <c r="H78" s="56">
        <f>460339.5+4734</f>
        <v>465073.5</v>
      </c>
      <c r="I78" s="56">
        <v>286.9</v>
      </c>
      <c r="J78" s="56">
        <f>2000+500+5076</f>
        <v>7576</v>
      </c>
      <c r="K78" s="56">
        <f aca="true" t="shared" si="8" ref="K78:K84">L78+M78+N78</f>
        <v>538503</v>
      </c>
      <c r="L78" s="56">
        <f>2000+300+4300</f>
        <v>6600</v>
      </c>
      <c r="M78" s="56">
        <f>26136+7497+12505+75793+64321+720+210926+1795+1238+32457+7021+436+67+341+5717+5625+29851+16050+2312+1969+23363+2249+316+870+2328</f>
        <v>531903</v>
      </c>
      <c r="N78" s="56"/>
      <c r="O78" s="57">
        <v>10</v>
      </c>
      <c r="P78" s="80"/>
      <c r="Q78" s="69">
        <v>7.5</v>
      </c>
      <c r="R78" s="69"/>
      <c r="S78" s="57">
        <v>75</v>
      </c>
      <c r="T78" s="50"/>
      <c r="U78" s="51"/>
      <c r="V78" s="59"/>
      <c r="W78" s="56"/>
      <c r="X78" s="5"/>
    </row>
    <row r="79" spans="1:24" ht="14.25" customHeight="1" hidden="1">
      <c r="A79" s="71" t="s">
        <v>80</v>
      </c>
      <c r="B79" s="72"/>
      <c r="C79" s="56"/>
      <c r="D79" s="56"/>
      <c r="E79" s="56"/>
      <c r="F79" s="55">
        <f t="shared" si="6"/>
        <v>0</v>
      </c>
      <c r="G79" s="56"/>
      <c r="H79" s="56"/>
      <c r="I79" s="56"/>
      <c r="J79" s="56"/>
      <c r="K79" s="56">
        <f t="shared" si="8"/>
        <v>0</v>
      </c>
      <c r="L79" s="56"/>
      <c r="M79" s="56"/>
      <c r="N79" s="56"/>
      <c r="O79" s="57"/>
      <c r="P79" s="80"/>
      <c r="Q79" s="68"/>
      <c r="R79" s="68"/>
      <c r="S79" s="57"/>
      <c r="T79" s="50"/>
      <c r="U79" s="51"/>
      <c r="V79" s="59"/>
      <c r="W79" s="56"/>
      <c r="X79" s="5"/>
    </row>
    <row r="80" spans="1:24" ht="24" customHeight="1" hidden="1">
      <c r="A80" s="71">
        <v>6871.45</v>
      </c>
      <c r="B80" s="72" t="s">
        <v>81</v>
      </c>
      <c r="C80" s="56"/>
      <c r="D80" s="56"/>
      <c r="E80" s="56">
        <v>4600</v>
      </c>
      <c r="F80" s="55">
        <f t="shared" si="6"/>
        <v>7600</v>
      </c>
      <c r="G80" s="56">
        <v>7600</v>
      </c>
      <c r="H80" s="56"/>
      <c r="I80" s="56"/>
      <c r="J80" s="56">
        <v>5257</v>
      </c>
      <c r="K80" s="56">
        <f t="shared" si="8"/>
        <v>5200</v>
      </c>
      <c r="L80" s="56">
        <f>4600+600</f>
        <v>5200</v>
      </c>
      <c r="M80" s="56"/>
      <c r="N80" s="56"/>
      <c r="O80" s="57"/>
      <c r="P80" s="80"/>
      <c r="Q80" s="68"/>
      <c r="R80" s="68"/>
      <c r="S80" s="57"/>
      <c r="T80" s="50"/>
      <c r="U80" s="51"/>
      <c r="V80" s="59"/>
      <c r="W80" s="56"/>
      <c r="X80" s="5"/>
    </row>
    <row r="81" spans="1:24" ht="15" customHeight="1">
      <c r="A81" s="45" t="s">
        <v>74</v>
      </c>
      <c r="B81" s="76">
        <v>1100</v>
      </c>
      <c r="C81" s="47" t="e">
        <f>SUM(#REF!)</f>
        <v>#REF!</v>
      </c>
      <c r="D81" s="47" t="e">
        <f>SUM(#REF!)</f>
        <v>#REF!</v>
      </c>
      <c r="E81" s="47" t="e">
        <f>SUM(#REF!)</f>
        <v>#REF!</v>
      </c>
      <c r="F81" s="47">
        <f aca="true" t="shared" si="9" ref="F81:N81">SUM(F82:F84)</f>
        <v>37405.2</v>
      </c>
      <c r="G81" s="47">
        <f t="shared" si="9"/>
        <v>37405.2</v>
      </c>
      <c r="H81" s="47">
        <f t="shared" si="9"/>
        <v>0</v>
      </c>
      <c r="I81" s="47">
        <f t="shared" si="9"/>
        <v>0</v>
      </c>
      <c r="J81" s="47">
        <f t="shared" si="9"/>
        <v>1024</v>
      </c>
      <c r="K81" s="47">
        <f t="shared" si="9"/>
        <v>0</v>
      </c>
      <c r="L81" s="47">
        <f t="shared" si="9"/>
        <v>1024</v>
      </c>
      <c r="M81" s="47">
        <f t="shared" si="9"/>
        <v>0</v>
      </c>
      <c r="N81" s="47">
        <f t="shared" si="9"/>
        <v>0</v>
      </c>
      <c r="O81" s="49">
        <v>50</v>
      </c>
      <c r="P81" s="70"/>
      <c r="Q81" s="70">
        <v>18.8</v>
      </c>
      <c r="R81" s="70"/>
      <c r="S81" s="49">
        <v>37.6</v>
      </c>
      <c r="T81" s="50"/>
      <c r="U81" s="51"/>
      <c r="V81" s="52"/>
      <c r="W81" s="47"/>
      <c r="X81" s="5"/>
    </row>
    <row r="82" spans="1:24" ht="1.5" customHeight="1" hidden="1">
      <c r="A82" s="71" t="s">
        <v>82</v>
      </c>
      <c r="B82" s="72"/>
      <c r="C82" s="56"/>
      <c r="D82" s="56"/>
      <c r="E82" s="56"/>
      <c r="F82" s="55">
        <f t="shared" si="6"/>
        <v>0</v>
      </c>
      <c r="G82" s="56"/>
      <c r="H82" s="56"/>
      <c r="I82" s="56"/>
      <c r="J82" s="56"/>
      <c r="K82" s="56"/>
      <c r="L82" s="56"/>
      <c r="M82" s="56"/>
      <c r="N82" s="56"/>
      <c r="O82" s="57"/>
      <c r="P82" s="80"/>
      <c r="Q82" s="68"/>
      <c r="R82" s="68"/>
      <c r="S82" s="57"/>
      <c r="T82" s="50"/>
      <c r="U82" s="51"/>
      <c r="V82" s="62"/>
      <c r="W82" s="56"/>
      <c r="X82" s="5"/>
    </row>
    <row r="83" spans="1:24" ht="15.75" customHeight="1">
      <c r="A83" s="71" t="s">
        <v>121</v>
      </c>
      <c r="B83" s="72" t="s">
        <v>120</v>
      </c>
      <c r="C83" s="56"/>
      <c r="D83" s="56"/>
      <c r="E83" s="56"/>
      <c r="F83" s="55">
        <f t="shared" si="6"/>
        <v>0</v>
      </c>
      <c r="G83" s="56"/>
      <c r="H83" s="56"/>
      <c r="I83" s="56"/>
      <c r="J83" s="56">
        <v>1024</v>
      </c>
      <c r="K83" s="56"/>
      <c r="L83" s="56">
        <v>1024</v>
      </c>
      <c r="M83" s="56"/>
      <c r="N83" s="56"/>
      <c r="O83" s="57">
        <v>50</v>
      </c>
      <c r="P83" s="80"/>
      <c r="Q83" s="68" t="s">
        <v>135</v>
      </c>
      <c r="R83" s="68"/>
      <c r="S83" s="57">
        <v>37.6</v>
      </c>
      <c r="T83" s="50"/>
      <c r="U83" s="51"/>
      <c r="V83" s="62"/>
      <c r="W83" s="56"/>
      <c r="X83" s="5"/>
    </row>
    <row r="84" spans="1:24" ht="12.75" customHeight="1" hidden="1">
      <c r="A84" s="71" t="s">
        <v>83</v>
      </c>
      <c r="B84" s="72" t="s">
        <v>84</v>
      </c>
      <c r="C84" s="56"/>
      <c r="D84" s="56"/>
      <c r="E84" s="56"/>
      <c r="F84" s="55">
        <f t="shared" si="6"/>
        <v>37405.2</v>
      </c>
      <c r="G84" s="56">
        <f>35055.2+2350</f>
        <v>37405.2</v>
      </c>
      <c r="H84" s="56"/>
      <c r="I84" s="56"/>
      <c r="J84" s="56"/>
      <c r="K84" s="56">
        <f t="shared" si="8"/>
        <v>0</v>
      </c>
      <c r="L84" s="56"/>
      <c r="M84" s="56"/>
      <c r="N84" s="56"/>
      <c r="O84" s="57"/>
      <c r="P84" s="80"/>
      <c r="Q84" s="68"/>
      <c r="R84" s="68"/>
      <c r="S84" s="57"/>
      <c r="T84" s="50"/>
      <c r="U84" s="51"/>
      <c r="V84" s="62"/>
      <c r="W84" s="56"/>
      <c r="X84" s="5"/>
    </row>
    <row r="85" spans="1:24" ht="19.5" customHeight="1" thickBot="1">
      <c r="A85" s="77" t="s">
        <v>85</v>
      </c>
      <c r="B85" s="78"/>
      <c r="C85" s="63" t="e">
        <f>SUM(C14+C37+C43+C51+#REF!+C64+C69+C76+C81)</f>
        <v>#REF!</v>
      </c>
      <c r="D85" s="63" t="e">
        <f>SUM(D14+D37+D43+D51+#REF!+D64+D69+D76+D81)</f>
        <v>#REF!</v>
      </c>
      <c r="E85" s="64" t="e">
        <f>SUM(E14+E37+E43+E51+#REF!+#REF!+E64+E69+E76+E81)</f>
        <v>#REF!</v>
      </c>
      <c r="F85" s="64" t="e">
        <f>SUM(F14+F37+F43+F51+#REF!+#REF!+F64+F69+F76+F81)</f>
        <v>#REF!</v>
      </c>
      <c r="G85" s="64" t="e">
        <f>SUM(G14+G37+G43+G51+#REF!+#REF!+G64+G69+G76+G81)</f>
        <v>#REF!</v>
      </c>
      <c r="H85" s="64" t="e">
        <f>SUM(H14+H37+H43+H51+#REF!+#REF!+H64+H69+H76+H81)</f>
        <v>#REF!</v>
      </c>
      <c r="I85" s="64" t="e">
        <f>SUM(I14+I37+I43+I51+#REF!+#REF!+I64+I69+I76+I81)</f>
        <v>#REF!</v>
      </c>
      <c r="J85" s="64" t="e">
        <f>SUM(J14+J37+J43+J51+#REF!+#REF!+J64+J69+J76+J81)</f>
        <v>#REF!</v>
      </c>
      <c r="K85" s="64" t="e">
        <f>SUM(K14+K37+K43+K51+#REF!+#REF!+K64+K69+K76+K81)</f>
        <v>#REF!</v>
      </c>
      <c r="L85" s="64" t="e">
        <f>SUM(L14+L37+L43+L51+#REF!+#REF!+L64+L69+L76+L81)</f>
        <v>#REF!</v>
      </c>
      <c r="M85" s="64" t="e">
        <f>SUM(M14+M37+M43+M51+#REF!+#REF!+M64+M69+M76+M81)</f>
        <v>#REF!</v>
      </c>
      <c r="N85" s="64" t="e">
        <f>SUM(N14+N37+N43+N51+#REF!+#REF!+N64+N69+N76+N81)</f>
        <v>#REF!</v>
      </c>
      <c r="O85" s="65">
        <v>31082.1</v>
      </c>
      <c r="P85" s="81"/>
      <c r="Q85" s="79">
        <v>15609.4</v>
      </c>
      <c r="R85" s="79"/>
      <c r="S85" s="65">
        <v>50.2</v>
      </c>
      <c r="T85" s="50"/>
      <c r="U85" s="51"/>
      <c r="V85" s="66"/>
      <c r="W85" s="48"/>
      <c r="X85" s="5"/>
    </row>
    <row r="86" spans="1:24" ht="13.5" customHeight="1" hidden="1" thickBot="1">
      <c r="A86" s="33" t="s">
        <v>86</v>
      </c>
      <c r="B86" s="34"/>
      <c r="C86" s="35"/>
      <c r="D86" s="35"/>
      <c r="E86" s="36">
        <v>0</v>
      </c>
      <c r="F86" s="37">
        <f>-43123.7-16350</f>
        <v>-59473.7</v>
      </c>
      <c r="G86" s="35"/>
      <c r="H86" s="35"/>
      <c r="I86" s="35"/>
      <c r="J86" s="36">
        <v>0</v>
      </c>
      <c r="K86" s="38">
        <v>0</v>
      </c>
      <c r="L86" s="36">
        <v>63802.8</v>
      </c>
      <c r="M86" s="36">
        <v>0</v>
      </c>
      <c r="N86" s="36">
        <v>0</v>
      </c>
      <c r="O86" s="34"/>
      <c r="P86" s="34"/>
      <c r="Q86" s="34"/>
      <c r="R86" s="34"/>
      <c r="S86" s="39">
        <v>63802.8</v>
      </c>
      <c r="T86" s="7"/>
      <c r="U86" s="8"/>
      <c r="V86" s="9"/>
      <c r="W86" s="10">
        <v>76369.2</v>
      </c>
      <c r="X86" s="11"/>
    </row>
    <row r="87" spans="1:23" s="21" customFormat="1" ht="12.75" customHeight="1" hidden="1" thickBot="1">
      <c r="A87" s="12" t="s">
        <v>87</v>
      </c>
      <c r="B87" s="13"/>
      <c r="C87" s="14"/>
      <c r="D87" s="14"/>
      <c r="E87" s="14"/>
      <c r="F87" s="14"/>
      <c r="G87" s="14"/>
      <c r="H87" s="14"/>
      <c r="I87" s="14"/>
      <c r="J87" s="15"/>
      <c r="K87" s="14"/>
      <c r="L87" s="16">
        <v>1193121.2</v>
      </c>
      <c r="M87" s="17">
        <v>1131115</v>
      </c>
      <c r="N87" s="17">
        <v>113200</v>
      </c>
      <c r="O87" s="13"/>
      <c r="P87" s="13"/>
      <c r="Q87" s="13"/>
      <c r="R87" s="13"/>
      <c r="S87" s="16">
        <f>L87+M87+N87</f>
        <v>2437436.2</v>
      </c>
      <c r="T87" s="15"/>
      <c r="U87" s="18"/>
      <c r="V87" s="19"/>
      <c r="W87" s="20"/>
    </row>
    <row r="88" ht="6.75" customHeight="1" hidden="1">
      <c r="L88" s="22"/>
    </row>
    <row r="89" spans="1:18" ht="12.75" customHeight="1">
      <c r="A89" s="24"/>
      <c r="B89" s="25"/>
      <c r="C89" s="2"/>
      <c r="D89" s="2"/>
      <c r="E89" s="2"/>
      <c r="F89" t="s">
        <v>88</v>
      </c>
      <c r="G89">
        <f>728.2</f>
        <v>728.2</v>
      </c>
      <c r="J89" s="22"/>
      <c r="L89" s="26" t="e">
        <f>L87-L85</f>
        <v>#REF!</v>
      </c>
      <c r="N89" s="27" t="e">
        <f>N87-N85</f>
        <v>#REF!</v>
      </c>
      <c r="O89" s="25"/>
      <c r="P89" s="25"/>
      <c r="Q89" s="25"/>
      <c r="R89" s="25"/>
    </row>
    <row r="90" spans="1:18" ht="15" customHeight="1">
      <c r="A90" s="28"/>
      <c r="B90" s="25"/>
      <c r="C90" s="2"/>
      <c r="D90" s="2"/>
      <c r="E90" s="2"/>
      <c r="F90" t="s">
        <v>89</v>
      </c>
      <c r="G90" s="29">
        <f>2132.8</f>
        <v>2132.8</v>
      </c>
      <c r="M90" s="21"/>
      <c r="O90" s="25"/>
      <c r="P90" s="25"/>
      <c r="Q90" s="25"/>
      <c r="R90" s="25"/>
    </row>
    <row r="91" spans="1:18" ht="15" customHeight="1">
      <c r="A91" s="28"/>
      <c r="B91" s="25"/>
      <c r="C91" s="2"/>
      <c r="D91" s="2"/>
      <c r="E91" s="2"/>
      <c r="F91" t="s">
        <v>90</v>
      </c>
      <c r="G91" s="29">
        <v>99705</v>
      </c>
      <c r="M91" s="21"/>
      <c r="O91" s="25"/>
      <c r="P91" s="25"/>
      <c r="Q91" s="25"/>
      <c r="R91" s="25"/>
    </row>
    <row r="92" spans="1:18" ht="15" customHeight="1">
      <c r="A92" s="32"/>
      <c r="B92" s="25"/>
      <c r="C92" s="2"/>
      <c r="D92" s="2"/>
      <c r="E92" s="2"/>
      <c r="F92" t="s">
        <v>91</v>
      </c>
      <c r="G92" s="29">
        <v>19806.2</v>
      </c>
      <c r="J92" s="22"/>
      <c r="L92" s="22"/>
      <c r="M92" s="21"/>
      <c r="O92" s="25"/>
      <c r="P92" s="25"/>
      <c r="Q92" s="25"/>
      <c r="R92" s="25"/>
    </row>
    <row r="93" spans="1:18" ht="15" customHeight="1">
      <c r="A93" s="30"/>
      <c r="B93" s="25"/>
      <c r="C93" s="2"/>
      <c r="D93" s="2"/>
      <c r="E93" s="2"/>
      <c r="G93" s="27" t="e">
        <f>G85+G89+G90+G91+G92</f>
        <v>#REF!</v>
      </c>
      <c r="O93" s="25"/>
      <c r="P93" s="25"/>
      <c r="Q93" s="25"/>
      <c r="R93" s="25"/>
    </row>
    <row r="94" spans="1:18" ht="12.75" customHeight="1">
      <c r="A94" s="31"/>
      <c r="B94" s="25"/>
      <c r="C94" s="2"/>
      <c r="D94" s="2"/>
      <c r="E94" s="2"/>
      <c r="O94" s="25"/>
      <c r="P94" s="25"/>
      <c r="Q94" s="25"/>
      <c r="R94" s="25"/>
    </row>
    <row r="95" spans="1:18" ht="12.75" customHeight="1">
      <c r="A95" s="31"/>
      <c r="B95" s="25"/>
      <c r="C95" s="2"/>
      <c r="D95" s="2"/>
      <c r="E95" s="2"/>
      <c r="O95" s="25"/>
      <c r="P95" s="25"/>
      <c r="Q95" s="25"/>
      <c r="R95" s="25"/>
    </row>
    <row r="96" spans="2:18" ht="12.75">
      <c r="B96" s="25"/>
      <c r="C96" s="2"/>
      <c r="D96" s="2"/>
      <c r="E96" s="2"/>
      <c r="O96" s="25"/>
      <c r="P96" s="25"/>
      <c r="Q96" s="25"/>
      <c r="R96" s="25"/>
    </row>
    <row r="97" spans="1:18" ht="15">
      <c r="A97" s="31"/>
      <c r="B97" s="25"/>
      <c r="C97" s="2"/>
      <c r="D97" s="2"/>
      <c r="E97" s="2"/>
      <c r="O97" s="25"/>
      <c r="P97" s="25"/>
      <c r="Q97" s="25"/>
      <c r="R97" s="25"/>
    </row>
    <row r="98" spans="1:18" ht="15">
      <c r="A98" s="30"/>
      <c r="B98" s="25"/>
      <c r="C98" s="2"/>
      <c r="D98" s="2"/>
      <c r="E98" s="2"/>
      <c r="O98" s="25"/>
      <c r="P98" s="25"/>
      <c r="Q98" s="25"/>
      <c r="R98" s="25"/>
    </row>
    <row r="99" spans="1:18" ht="15">
      <c r="A99" s="31"/>
      <c r="B99" s="25"/>
      <c r="C99" s="2"/>
      <c r="D99" s="2"/>
      <c r="E99" s="2"/>
      <c r="O99" s="25"/>
      <c r="P99" s="25"/>
      <c r="Q99" s="25"/>
      <c r="R99" s="25"/>
    </row>
    <row r="100" spans="1:18" ht="15">
      <c r="A100" s="31"/>
      <c r="B100" s="25"/>
      <c r="C100" s="2"/>
      <c r="D100" s="2"/>
      <c r="E100" s="2"/>
      <c r="O100" s="25"/>
      <c r="P100" s="25"/>
      <c r="Q100" s="25"/>
      <c r="R100" s="25"/>
    </row>
    <row r="101" spans="1:18" ht="12.75">
      <c r="A101" s="2"/>
      <c r="B101" s="25"/>
      <c r="C101" s="2"/>
      <c r="D101" s="2"/>
      <c r="E101" s="2"/>
      <c r="O101" s="25"/>
      <c r="P101" s="25"/>
      <c r="Q101" s="25"/>
      <c r="R101" s="25"/>
    </row>
    <row r="102" spans="1:18" ht="15">
      <c r="A102" s="31"/>
      <c r="B102" s="25"/>
      <c r="C102" s="2"/>
      <c r="D102" s="2"/>
      <c r="E102" s="2"/>
      <c r="O102" s="25"/>
      <c r="P102" s="25"/>
      <c r="Q102" s="25"/>
      <c r="R102" s="25"/>
    </row>
    <row r="103" spans="1:18" ht="12.75">
      <c r="A103" s="2"/>
      <c r="B103" s="25"/>
      <c r="C103" s="2"/>
      <c r="D103" s="2"/>
      <c r="E103" s="2"/>
      <c r="O103" s="25"/>
      <c r="P103" s="25"/>
      <c r="Q103" s="25"/>
      <c r="R103" s="25"/>
    </row>
    <row r="104" spans="1:18" ht="12.75">
      <c r="A104" s="2"/>
      <c r="B104" s="25"/>
      <c r="C104" s="2"/>
      <c r="D104" s="2"/>
      <c r="E104" s="2"/>
      <c r="O104" s="25"/>
      <c r="P104" s="25"/>
      <c r="Q104" s="25"/>
      <c r="R104" s="25"/>
    </row>
    <row r="105" spans="1:18" ht="12.75">
      <c r="A105" s="2"/>
      <c r="B105" s="25"/>
      <c r="C105" s="2"/>
      <c r="D105" s="2"/>
      <c r="E105" s="2"/>
      <c r="O105" s="25"/>
      <c r="P105" s="25"/>
      <c r="Q105" s="25"/>
      <c r="R105" s="25"/>
    </row>
    <row r="106" spans="1:18" ht="12.75">
      <c r="A106" s="2"/>
      <c r="B106" s="25"/>
      <c r="C106" s="2"/>
      <c r="D106" s="2"/>
      <c r="E106" s="2"/>
      <c r="O106" s="25"/>
      <c r="P106" s="25"/>
      <c r="Q106" s="25"/>
      <c r="R106" s="25"/>
    </row>
    <row r="107" spans="1:18" ht="12.75">
      <c r="A107" s="2"/>
      <c r="B107" s="25"/>
      <c r="C107" s="2"/>
      <c r="D107" s="2"/>
      <c r="E107" s="2"/>
      <c r="O107" s="25"/>
      <c r="P107" s="25"/>
      <c r="Q107" s="25"/>
      <c r="R107" s="25"/>
    </row>
    <row r="108" spans="1:18" ht="12.75">
      <c r="A108" s="2"/>
      <c r="B108" s="25"/>
      <c r="C108" s="2"/>
      <c r="D108" s="2"/>
      <c r="E108" s="2"/>
      <c r="O108" s="25"/>
      <c r="P108" s="25"/>
      <c r="Q108" s="25"/>
      <c r="R108" s="25"/>
    </row>
    <row r="109" spans="1:18" ht="12.75">
      <c r="A109" s="2"/>
      <c r="B109" s="25"/>
      <c r="C109" s="2"/>
      <c r="D109" s="2"/>
      <c r="E109" s="2"/>
      <c r="O109" s="25"/>
      <c r="P109" s="25"/>
      <c r="Q109" s="25"/>
      <c r="R109" s="25"/>
    </row>
    <row r="110" spans="1:18" ht="12.75">
      <c r="A110" s="2"/>
      <c r="B110" s="25"/>
      <c r="C110" s="2"/>
      <c r="D110" s="2"/>
      <c r="E110" s="2"/>
      <c r="O110" s="25"/>
      <c r="P110" s="25"/>
      <c r="Q110" s="25"/>
      <c r="R110" s="25"/>
    </row>
    <row r="111" spans="1:18" ht="12.75">
      <c r="A111" s="2"/>
      <c r="B111" s="25"/>
      <c r="C111" s="2"/>
      <c r="D111" s="2"/>
      <c r="E111" s="2"/>
      <c r="O111" s="25"/>
      <c r="P111" s="25"/>
      <c r="Q111" s="25"/>
      <c r="R111" s="25"/>
    </row>
    <row r="112" spans="1:18" ht="12.75">
      <c r="A112" s="2"/>
      <c r="B112" s="25"/>
      <c r="C112" s="2"/>
      <c r="D112" s="2"/>
      <c r="E112" s="2"/>
      <c r="O112" s="25"/>
      <c r="P112" s="25"/>
      <c r="Q112" s="25"/>
      <c r="R112" s="25"/>
    </row>
    <row r="113" spans="1:18" ht="12.75">
      <c r="A113" s="2"/>
      <c r="B113" s="25"/>
      <c r="C113" s="2"/>
      <c r="D113" s="2"/>
      <c r="E113" s="2"/>
      <c r="O113" s="25"/>
      <c r="P113" s="25"/>
      <c r="Q113" s="25"/>
      <c r="R113" s="25"/>
    </row>
    <row r="114" spans="1:18" ht="12.75">
      <c r="A114" s="2"/>
      <c r="B114" s="25"/>
      <c r="C114" s="2"/>
      <c r="D114" s="2"/>
      <c r="E114" s="2"/>
      <c r="O114" s="25"/>
      <c r="P114" s="25"/>
      <c r="Q114" s="25"/>
      <c r="R114" s="25"/>
    </row>
    <row r="115" spans="1:18" ht="12.75">
      <c r="A115" s="2"/>
      <c r="B115" s="25"/>
      <c r="C115" s="2"/>
      <c r="D115" s="2"/>
      <c r="E115" s="2"/>
      <c r="O115" s="25"/>
      <c r="P115" s="25"/>
      <c r="Q115" s="25"/>
      <c r="R115" s="25"/>
    </row>
    <row r="116" spans="1:18" ht="12.75">
      <c r="A116" s="2"/>
      <c r="B116" s="25"/>
      <c r="C116" s="2"/>
      <c r="D116" s="2"/>
      <c r="E116" s="2"/>
      <c r="O116" s="25"/>
      <c r="P116" s="25"/>
      <c r="Q116" s="25"/>
      <c r="R116" s="25"/>
    </row>
    <row r="117" spans="1:18" ht="12.75">
      <c r="A117" s="2"/>
      <c r="B117" s="25"/>
      <c r="C117" s="2"/>
      <c r="D117" s="2"/>
      <c r="E117" s="2"/>
      <c r="O117" s="25"/>
      <c r="P117" s="25"/>
      <c r="Q117" s="25"/>
      <c r="R117" s="25"/>
    </row>
    <row r="118" spans="1:18" ht="12.75">
      <c r="A118" s="2"/>
      <c r="B118" s="25"/>
      <c r="C118" s="2"/>
      <c r="D118" s="2"/>
      <c r="E118" s="2"/>
      <c r="O118" s="25"/>
      <c r="P118" s="25"/>
      <c r="Q118" s="25"/>
      <c r="R118" s="25"/>
    </row>
    <row r="119" spans="1:18" ht="12.75">
      <c r="A119" s="2"/>
      <c r="B119" s="25"/>
      <c r="C119" s="2"/>
      <c r="D119" s="2"/>
      <c r="E119" s="2"/>
      <c r="O119" s="25"/>
      <c r="P119" s="25"/>
      <c r="Q119" s="25"/>
      <c r="R119" s="25"/>
    </row>
    <row r="120" spans="1:18" ht="12.75">
      <c r="A120" s="2"/>
      <c r="B120" s="25"/>
      <c r="C120" s="2"/>
      <c r="D120" s="2"/>
      <c r="E120" s="2"/>
      <c r="O120" s="25"/>
      <c r="P120" s="25"/>
      <c r="Q120" s="25"/>
      <c r="R120" s="25"/>
    </row>
    <row r="121" spans="1:18" ht="12.75">
      <c r="A121" s="2"/>
      <c r="B121" s="25"/>
      <c r="C121" s="2"/>
      <c r="D121" s="2"/>
      <c r="E121" s="2"/>
      <c r="O121" s="25"/>
      <c r="P121" s="25"/>
      <c r="Q121" s="25"/>
      <c r="R121" s="25"/>
    </row>
    <row r="122" spans="1:18" ht="12.75">
      <c r="A122" s="2"/>
      <c r="B122" s="25"/>
      <c r="C122" s="2"/>
      <c r="D122" s="2"/>
      <c r="E122" s="2"/>
      <c r="O122" s="25"/>
      <c r="P122" s="25"/>
      <c r="Q122" s="25"/>
      <c r="R122" s="25"/>
    </row>
    <row r="123" spans="1:18" ht="12.75">
      <c r="A123" s="2"/>
      <c r="B123" s="25"/>
      <c r="C123" s="2"/>
      <c r="D123" s="2"/>
      <c r="E123" s="2"/>
      <c r="O123" s="25"/>
      <c r="P123" s="25"/>
      <c r="Q123" s="25"/>
      <c r="R123" s="25"/>
    </row>
    <row r="124" spans="1:18" ht="12.75">
      <c r="A124" s="2"/>
      <c r="B124" s="25"/>
      <c r="C124" s="2"/>
      <c r="D124" s="2"/>
      <c r="E124" s="2"/>
      <c r="O124" s="25"/>
      <c r="P124" s="25"/>
      <c r="Q124" s="25"/>
      <c r="R124" s="25"/>
    </row>
    <row r="125" spans="1:18" ht="12.75">
      <c r="A125" s="2"/>
      <c r="B125" s="25"/>
      <c r="C125" s="2"/>
      <c r="D125" s="2"/>
      <c r="E125" s="2"/>
      <c r="O125" s="25"/>
      <c r="P125" s="25"/>
      <c r="Q125" s="25"/>
      <c r="R125" s="25"/>
    </row>
    <row r="126" spans="1:18" ht="12.75">
      <c r="A126" s="2"/>
      <c r="B126" s="25"/>
      <c r="C126" s="2"/>
      <c r="D126" s="2"/>
      <c r="E126" s="2"/>
      <c r="O126" s="25"/>
      <c r="P126" s="25"/>
      <c r="Q126" s="25"/>
      <c r="R126" s="25"/>
    </row>
    <row r="127" spans="1:18" ht="12.75">
      <c r="A127" s="2"/>
      <c r="B127" s="25"/>
      <c r="C127" s="2"/>
      <c r="D127" s="2"/>
      <c r="E127" s="2"/>
      <c r="O127" s="25"/>
      <c r="P127" s="25"/>
      <c r="Q127" s="25"/>
      <c r="R127" s="25"/>
    </row>
    <row r="128" spans="1:18" ht="12.75">
      <c r="A128" s="2"/>
      <c r="B128" s="25"/>
      <c r="C128" s="2"/>
      <c r="D128" s="2"/>
      <c r="E128" s="2"/>
      <c r="O128" s="25"/>
      <c r="P128" s="25"/>
      <c r="Q128" s="25"/>
      <c r="R128" s="25"/>
    </row>
    <row r="129" spans="1:18" ht="12.75">
      <c r="A129" s="2"/>
      <c r="B129" s="25"/>
      <c r="C129" s="2"/>
      <c r="D129" s="2"/>
      <c r="E129" s="2"/>
      <c r="O129" s="25"/>
      <c r="P129" s="25"/>
      <c r="Q129" s="25"/>
      <c r="R129" s="25"/>
    </row>
    <row r="130" spans="1:18" ht="12.75">
      <c r="A130" s="2"/>
      <c r="B130" s="25"/>
      <c r="C130" s="2"/>
      <c r="D130" s="2"/>
      <c r="E130" s="2"/>
      <c r="O130" s="25"/>
      <c r="P130" s="25"/>
      <c r="Q130" s="25"/>
      <c r="R130" s="25"/>
    </row>
    <row r="131" spans="1:18" ht="12.75">
      <c r="A131" s="2"/>
      <c r="B131" s="25"/>
      <c r="C131" s="2"/>
      <c r="D131" s="2"/>
      <c r="E131" s="2"/>
      <c r="O131" s="25"/>
      <c r="P131" s="25"/>
      <c r="Q131" s="25"/>
      <c r="R131" s="25"/>
    </row>
    <row r="132" spans="1:18" ht="12.75">
      <c r="A132" s="2"/>
      <c r="B132" s="25"/>
      <c r="C132" s="2"/>
      <c r="D132" s="2"/>
      <c r="E132" s="2"/>
      <c r="O132" s="25"/>
      <c r="P132" s="25"/>
      <c r="Q132" s="25"/>
      <c r="R132" s="25"/>
    </row>
    <row r="133" spans="1:18" ht="12.75">
      <c r="A133" s="2"/>
      <c r="B133" s="25"/>
      <c r="C133" s="2"/>
      <c r="D133" s="2"/>
      <c r="E133" s="2"/>
      <c r="O133" s="25"/>
      <c r="P133" s="25"/>
      <c r="Q133" s="25"/>
      <c r="R133" s="25"/>
    </row>
    <row r="134" spans="1:18" ht="12.75">
      <c r="A134" s="2"/>
      <c r="B134" s="25"/>
      <c r="C134" s="2"/>
      <c r="D134" s="2"/>
      <c r="E134" s="2"/>
      <c r="O134" s="25"/>
      <c r="P134" s="25"/>
      <c r="Q134" s="25"/>
      <c r="R134" s="25"/>
    </row>
    <row r="135" spans="1:18" ht="12.75">
      <c r="A135" s="2"/>
      <c r="B135" s="25"/>
      <c r="C135" s="2"/>
      <c r="D135" s="2"/>
      <c r="E135" s="2"/>
      <c r="O135" s="25"/>
      <c r="P135" s="25"/>
      <c r="Q135" s="25"/>
      <c r="R135" s="25"/>
    </row>
    <row r="136" spans="1:18" ht="12.75">
      <c r="A136" s="2"/>
      <c r="B136" s="25"/>
      <c r="C136" s="2"/>
      <c r="D136" s="2"/>
      <c r="E136" s="2"/>
      <c r="O136" s="25"/>
      <c r="P136" s="25"/>
      <c r="Q136" s="25"/>
      <c r="R136" s="25"/>
    </row>
    <row r="137" spans="1:18" ht="12.75">
      <c r="A137" s="2"/>
      <c r="B137" s="25"/>
      <c r="C137" s="2"/>
      <c r="D137" s="2"/>
      <c r="E137" s="2"/>
      <c r="O137" s="25"/>
      <c r="P137" s="25"/>
      <c r="Q137" s="25"/>
      <c r="R137" s="25"/>
    </row>
    <row r="138" spans="1:18" ht="12.75">
      <c r="A138" s="2"/>
      <c r="B138" s="25"/>
      <c r="C138" s="2"/>
      <c r="D138" s="2"/>
      <c r="E138" s="2"/>
      <c r="O138" s="25"/>
      <c r="P138" s="25"/>
      <c r="Q138" s="25"/>
      <c r="R138" s="25"/>
    </row>
    <row r="139" spans="1:18" ht="12.75">
      <c r="A139" s="2"/>
      <c r="B139" s="25"/>
      <c r="C139" s="2"/>
      <c r="D139" s="2"/>
      <c r="E139" s="2"/>
      <c r="O139" s="25"/>
      <c r="P139" s="25"/>
      <c r="Q139" s="25"/>
      <c r="R139" s="25"/>
    </row>
    <row r="140" spans="1:18" ht="12.75">
      <c r="A140" s="2"/>
      <c r="B140" s="25"/>
      <c r="C140" s="2"/>
      <c r="D140" s="2"/>
      <c r="E140" s="2"/>
      <c r="O140" s="25"/>
      <c r="P140" s="25"/>
      <c r="Q140" s="25"/>
      <c r="R140" s="25"/>
    </row>
    <row r="141" spans="1:18" ht="12.75">
      <c r="A141" s="2"/>
      <c r="B141" s="25"/>
      <c r="C141" s="2"/>
      <c r="D141" s="2"/>
      <c r="E141" s="2"/>
      <c r="O141" s="25"/>
      <c r="P141" s="25"/>
      <c r="Q141" s="25"/>
      <c r="R141" s="25"/>
    </row>
    <row r="142" spans="1:18" ht="12.75">
      <c r="A142" s="2"/>
      <c r="B142" s="25"/>
      <c r="C142" s="2"/>
      <c r="D142" s="2"/>
      <c r="E142" s="2"/>
      <c r="O142" s="25"/>
      <c r="P142" s="25"/>
      <c r="Q142" s="25"/>
      <c r="R142" s="25"/>
    </row>
    <row r="143" spans="1:18" ht="12.75">
      <c r="A143" s="2"/>
      <c r="B143" s="25"/>
      <c r="C143" s="2"/>
      <c r="D143" s="2"/>
      <c r="E143" s="2"/>
      <c r="O143" s="25"/>
      <c r="P143" s="25"/>
      <c r="Q143" s="25"/>
      <c r="R143" s="25"/>
    </row>
    <row r="144" spans="1:18" ht="12.75">
      <c r="A144" s="2"/>
      <c r="B144" s="25"/>
      <c r="C144" s="2"/>
      <c r="D144" s="2"/>
      <c r="E144" s="2"/>
      <c r="O144" s="25"/>
      <c r="P144" s="25"/>
      <c r="Q144" s="25"/>
      <c r="R144" s="25"/>
    </row>
    <row r="145" spans="1:18" ht="12.75">
      <c r="A145" s="2"/>
      <c r="B145" s="25"/>
      <c r="C145" s="2"/>
      <c r="D145" s="2"/>
      <c r="E145" s="2"/>
      <c r="O145" s="25"/>
      <c r="P145" s="25"/>
      <c r="Q145" s="25"/>
      <c r="R145" s="25"/>
    </row>
    <row r="146" spans="1:18" ht="12.75">
      <c r="A146" s="2"/>
      <c r="B146" s="25"/>
      <c r="C146" s="2"/>
      <c r="D146" s="2"/>
      <c r="E146" s="2"/>
      <c r="O146" s="25"/>
      <c r="P146" s="25"/>
      <c r="Q146" s="25"/>
      <c r="R146" s="25"/>
    </row>
    <row r="147" spans="1:18" ht="12.75">
      <c r="A147" s="2"/>
      <c r="B147" s="25"/>
      <c r="C147" s="2"/>
      <c r="D147" s="2"/>
      <c r="E147" s="2"/>
      <c r="O147" s="25"/>
      <c r="P147" s="25"/>
      <c r="Q147" s="25"/>
      <c r="R147" s="25"/>
    </row>
    <row r="148" spans="1:18" ht="12.75">
      <c r="A148" s="2"/>
      <c r="B148" s="25"/>
      <c r="C148" s="2"/>
      <c r="D148" s="2"/>
      <c r="E148" s="2"/>
      <c r="O148" s="25"/>
      <c r="P148" s="25"/>
      <c r="Q148" s="25"/>
      <c r="R148" s="25"/>
    </row>
    <row r="149" spans="1:18" ht="12.75">
      <c r="A149" s="2"/>
      <c r="B149" s="25"/>
      <c r="C149" s="2"/>
      <c r="D149" s="2"/>
      <c r="E149" s="2"/>
      <c r="O149" s="25"/>
      <c r="P149" s="25"/>
      <c r="Q149" s="25"/>
      <c r="R149" s="25"/>
    </row>
    <row r="150" spans="1:18" ht="12.75">
      <c r="A150" s="2"/>
      <c r="B150" s="25"/>
      <c r="C150" s="2"/>
      <c r="D150" s="2"/>
      <c r="E150" s="2"/>
      <c r="O150" s="25"/>
      <c r="P150" s="25"/>
      <c r="Q150" s="25"/>
      <c r="R150" s="25"/>
    </row>
    <row r="151" spans="1:18" ht="12.75">
      <c r="A151" s="2"/>
      <c r="B151" s="25"/>
      <c r="C151" s="2"/>
      <c r="D151" s="2"/>
      <c r="E151" s="2"/>
      <c r="O151" s="25"/>
      <c r="P151" s="25"/>
      <c r="Q151" s="25"/>
      <c r="R151" s="25"/>
    </row>
    <row r="152" spans="1:18" ht="12.75">
      <c r="A152" s="2"/>
      <c r="B152" s="25"/>
      <c r="C152" s="2"/>
      <c r="D152" s="2"/>
      <c r="E152" s="2"/>
      <c r="O152" s="25"/>
      <c r="P152" s="25"/>
      <c r="Q152" s="25"/>
      <c r="R152" s="25"/>
    </row>
    <row r="153" spans="1:18" ht="12.75">
      <c r="A153" s="2"/>
      <c r="B153" s="25"/>
      <c r="C153" s="2"/>
      <c r="D153" s="2"/>
      <c r="E153" s="2"/>
      <c r="O153" s="25"/>
      <c r="P153" s="25"/>
      <c r="Q153" s="25"/>
      <c r="R153" s="25"/>
    </row>
    <row r="154" spans="1:18" ht="12.75">
      <c r="A154" s="2"/>
      <c r="B154" s="25"/>
      <c r="C154" s="2"/>
      <c r="D154" s="2"/>
      <c r="E154" s="2"/>
      <c r="O154" s="25"/>
      <c r="P154" s="25"/>
      <c r="Q154" s="25"/>
      <c r="R154" s="25"/>
    </row>
    <row r="155" spans="1:18" ht="12.75">
      <c r="A155" s="2"/>
      <c r="B155" s="25"/>
      <c r="C155" s="2"/>
      <c r="D155" s="2"/>
      <c r="E155" s="2"/>
      <c r="O155" s="25"/>
      <c r="P155" s="25"/>
      <c r="Q155" s="25"/>
      <c r="R155" s="25"/>
    </row>
    <row r="156" spans="1:18" ht="12.75">
      <c r="A156" s="2"/>
      <c r="B156" s="25"/>
      <c r="C156" s="2"/>
      <c r="D156" s="2"/>
      <c r="E156" s="2"/>
      <c r="O156" s="25"/>
      <c r="P156" s="25"/>
      <c r="Q156" s="25"/>
      <c r="R156" s="25"/>
    </row>
    <row r="157" spans="1:18" ht="12.75">
      <c r="A157" s="2"/>
      <c r="B157" s="25"/>
      <c r="C157" s="2"/>
      <c r="D157" s="2"/>
      <c r="E157" s="2"/>
      <c r="O157" s="25"/>
      <c r="P157" s="25"/>
      <c r="Q157" s="25"/>
      <c r="R157" s="25"/>
    </row>
    <row r="158" spans="1:18" ht="12.75">
      <c r="A158" s="2"/>
      <c r="B158" s="25"/>
      <c r="C158" s="2"/>
      <c r="D158" s="2"/>
      <c r="E158" s="2"/>
      <c r="O158" s="25"/>
      <c r="P158" s="25"/>
      <c r="Q158" s="25"/>
      <c r="R158" s="25"/>
    </row>
    <row r="159" spans="1:18" ht="12.75">
      <c r="A159" s="2"/>
      <c r="B159" s="25"/>
      <c r="C159" s="2"/>
      <c r="D159" s="2"/>
      <c r="E159" s="2"/>
      <c r="O159" s="25"/>
      <c r="P159" s="25"/>
      <c r="Q159" s="25"/>
      <c r="R159" s="25"/>
    </row>
    <row r="160" spans="1:18" ht="12.75">
      <c r="A160" s="2"/>
      <c r="B160" s="25"/>
      <c r="C160" s="2"/>
      <c r="D160" s="2"/>
      <c r="E160" s="2"/>
      <c r="O160" s="25"/>
      <c r="P160" s="25"/>
      <c r="Q160" s="25"/>
      <c r="R160" s="25"/>
    </row>
    <row r="161" spans="1:18" ht="12.75">
      <c r="A161" s="2"/>
      <c r="B161" s="25"/>
      <c r="C161" s="2"/>
      <c r="D161" s="2"/>
      <c r="E161" s="2"/>
      <c r="O161" s="25"/>
      <c r="P161" s="25"/>
      <c r="Q161" s="25"/>
      <c r="R161" s="25"/>
    </row>
    <row r="162" spans="1:18" ht="12.75">
      <c r="A162" s="2"/>
      <c r="B162" s="25"/>
      <c r="C162" s="2"/>
      <c r="D162" s="2"/>
      <c r="E162" s="2"/>
      <c r="O162" s="25"/>
      <c r="P162" s="25"/>
      <c r="Q162" s="25"/>
      <c r="R162" s="25"/>
    </row>
    <row r="163" spans="1:18" ht="12.75">
      <c r="A163" s="2"/>
      <c r="B163" s="25"/>
      <c r="C163" s="2"/>
      <c r="D163" s="2"/>
      <c r="E163" s="2"/>
      <c r="O163" s="25"/>
      <c r="P163" s="25"/>
      <c r="Q163" s="25"/>
      <c r="R163" s="25"/>
    </row>
    <row r="164" spans="1:18" ht="12.75">
      <c r="A164" s="2"/>
      <c r="B164" s="25"/>
      <c r="C164" s="2"/>
      <c r="D164" s="2"/>
      <c r="E164" s="2"/>
      <c r="O164" s="25"/>
      <c r="P164" s="25"/>
      <c r="Q164" s="25"/>
      <c r="R164" s="25"/>
    </row>
    <row r="165" spans="1:18" ht="12.75">
      <c r="A165" s="2"/>
      <c r="B165" s="25"/>
      <c r="C165" s="2"/>
      <c r="D165" s="2"/>
      <c r="E165" s="2"/>
      <c r="O165" s="25"/>
      <c r="P165" s="25"/>
      <c r="Q165" s="25"/>
      <c r="R165" s="25"/>
    </row>
    <row r="166" spans="1:18" ht="12.75">
      <c r="A166" s="2"/>
      <c r="B166" s="25"/>
      <c r="C166" s="2"/>
      <c r="D166" s="2"/>
      <c r="E166" s="2"/>
      <c r="O166" s="25"/>
      <c r="P166" s="25"/>
      <c r="Q166" s="25"/>
      <c r="R166" s="25"/>
    </row>
    <row r="167" spans="1:18" ht="12.75">
      <c r="A167" s="2"/>
      <c r="B167" s="25"/>
      <c r="C167" s="2"/>
      <c r="D167" s="2"/>
      <c r="E167" s="2"/>
      <c r="O167" s="25"/>
      <c r="P167" s="25"/>
      <c r="Q167" s="25"/>
      <c r="R167" s="25"/>
    </row>
    <row r="168" spans="1:18" ht="12.75">
      <c r="A168" s="2"/>
      <c r="B168" s="25"/>
      <c r="C168" s="2"/>
      <c r="D168" s="2"/>
      <c r="E168" s="2"/>
      <c r="O168" s="25"/>
      <c r="P168" s="25"/>
      <c r="Q168" s="25"/>
      <c r="R168" s="25"/>
    </row>
    <row r="169" spans="1:18" ht="12.75">
      <c r="A169" s="2"/>
      <c r="B169" s="25"/>
      <c r="C169" s="2"/>
      <c r="D169" s="2"/>
      <c r="E169" s="2"/>
      <c r="O169" s="25"/>
      <c r="P169" s="25"/>
      <c r="Q169" s="25"/>
      <c r="R169" s="25"/>
    </row>
  </sheetData>
  <sheetProtection/>
  <mergeCells count="31">
    <mergeCell ref="A8:W8"/>
    <mergeCell ref="A9:W9"/>
    <mergeCell ref="B1:S1"/>
    <mergeCell ref="B2:S2"/>
    <mergeCell ref="B3:S3"/>
    <mergeCell ref="B4:S4"/>
    <mergeCell ref="B5:S5"/>
    <mergeCell ref="G10:I10"/>
    <mergeCell ref="J10:J12"/>
    <mergeCell ref="K10:K12"/>
    <mergeCell ref="L10:N10"/>
    <mergeCell ref="A10:A13"/>
    <mergeCell ref="C10:E13"/>
    <mergeCell ref="F10:F13"/>
    <mergeCell ref="B10:B13"/>
    <mergeCell ref="R10:R12"/>
    <mergeCell ref="W10:W13"/>
    <mergeCell ref="X10:X12"/>
    <mergeCell ref="S10:S12"/>
    <mergeCell ref="T10:T12"/>
    <mergeCell ref="U10:U12"/>
    <mergeCell ref="V10:V12"/>
    <mergeCell ref="M11:M12"/>
    <mergeCell ref="N11:N12"/>
    <mergeCell ref="O10:O12"/>
    <mergeCell ref="Q10:Q12"/>
    <mergeCell ref="P10:P12"/>
    <mergeCell ref="G11:G12"/>
    <mergeCell ref="H11:H12"/>
    <mergeCell ref="I11:I12"/>
    <mergeCell ref="L11:L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2013-10-27T15:15:48Z</cp:lastPrinted>
  <dcterms:created xsi:type="dcterms:W3CDTF">2007-10-24T16:54:59Z</dcterms:created>
  <dcterms:modified xsi:type="dcterms:W3CDTF">2013-11-14T06:30:52Z</dcterms:modified>
  <cp:category/>
  <cp:version/>
  <cp:contentType/>
  <cp:contentStatus/>
</cp:coreProperties>
</file>