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ELZADM-HV\All_doc\ДЛЯ САЙТА\05-СЕССИЯ 08.07.22\РСД №167  отчет за 1 квартал 2022г\"/>
    </mc:Choice>
  </mc:AlternateContent>
  <xr:revisionPtr revIDLastSave="0" documentId="8_{A02A8E2F-2CC0-44C9-AC8E-246EE45ABD8D}" xr6:coauthVersionLast="47" xr6:coauthVersionMax="47" xr10:uidLastSave="{00000000-0000-0000-0000-000000000000}"/>
  <bookViews>
    <workbookView xWindow="-120" yWindow="-120" windowWidth="29040" windowHeight="15840"/>
  </bookViews>
  <sheets>
    <sheet name="Приложение 7 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K15" i="1"/>
  <c r="K16" i="1"/>
  <c r="K17" i="1"/>
  <c r="K18" i="1"/>
  <c r="K19" i="1"/>
  <c r="K20" i="1"/>
  <c r="K21" i="1"/>
  <c r="K22" i="1"/>
  <c r="K23" i="1"/>
  <c r="J14" i="1"/>
  <c r="L13" i="1"/>
  <c r="L24" i="1"/>
  <c r="F25" i="1"/>
  <c r="L25" i="1"/>
  <c r="L29" i="1"/>
  <c r="L30" i="1"/>
  <c r="L31" i="1"/>
  <c r="L32" i="1"/>
  <c r="L33" i="1"/>
  <c r="L34" i="1"/>
  <c r="E35" i="1"/>
  <c r="E50" i="1" s="1"/>
  <c r="G35" i="1"/>
  <c r="L36" i="1"/>
  <c r="L37" i="1"/>
  <c r="F38" i="1"/>
  <c r="L38" i="1" s="1"/>
  <c r="L39" i="1"/>
  <c r="F40" i="1"/>
  <c r="F35" i="1" s="1"/>
  <c r="L41" i="1"/>
  <c r="L42" i="1"/>
  <c r="F43" i="1"/>
  <c r="L43" i="1" s="1"/>
  <c r="F44" i="1"/>
  <c r="L44" i="1"/>
  <c r="F45" i="1"/>
  <c r="L45" i="1" s="1"/>
  <c r="F47" i="1"/>
  <c r="L47" i="1"/>
  <c r="L48" i="1"/>
  <c r="L49" i="1"/>
  <c r="G50" i="1"/>
  <c r="H50" i="1"/>
  <c r="L51" i="1"/>
  <c r="L52" i="1"/>
  <c r="E53" i="1"/>
  <c r="L53" i="1"/>
  <c r="E54" i="1"/>
  <c r="F54" i="1"/>
  <c r="G54" i="1"/>
  <c r="L54" i="1"/>
  <c r="H54" i="1"/>
  <c r="K14" i="1"/>
  <c r="L35" i="1" l="1"/>
  <c r="F50" i="1"/>
  <c r="L50" i="1" s="1"/>
  <c r="L40" i="1"/>
</calcChain>
</file>

<file path=xl/sharedStrings.xml><?xml version="1.0" encoding="utf-8"?>
<sst xmlns="http://schemas.openxmlformats.org/spreadsheetml/2006/main" count="109" uniqueCount="85">
  <si>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</si>
  <si>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</si>
  <si>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</si>
  <si>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</si>
  <si>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</si>
  <si>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</si>
  <si>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</si>
  <si>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</si>
  <si>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</si>
  <si>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</si>
  <si>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</si>
  <si>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</si>
  <si>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>Администрация Елизаветинского сельского поселения</t>
  </si>
  <si>
    <t>1.1</t>
  </si>
  <si>
    <t>1.2</t>
  </si>
  <si>
    <t>1.3</t>
  </si>
  <si>
    <t>1.4</t>
  </si>
  <si>
    <t>1.5</t>
  </si>
  <si>
    <t>1.6</t>
  </si>
  <si>
    <t>1.7</t>
  </si>
  <si>
    <t>1.8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</si>
  <si>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</si>
  <si>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</si>
  <si>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</si>
  <si>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</si>
  <si>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</si>
  <si>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</si>
  <si>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</si>
  <si>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</si>
  <si>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</si>
  <si>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</si>
  <si>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</si>
  <si>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</si>
  <si>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  <charset val="204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</si>
  <si>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</si>
  <si>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  <charset val="204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  <charset val="204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</si>
  <si>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</si>
  <si>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</si>
  <si>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</si>
  <si>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  <charset val="204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</si>
  <si>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</si>
  <si>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</si>
  <si>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</si>
  <si>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</si>
  <si>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</si>
  <si>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</si>
  <si>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</si>
  <si>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</si>
  <si>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</si>
  <si>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</si>
  <si>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</si>
  <si>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</si>
  <si>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</si>
  <si>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</si>
  <si>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</si>
  <si>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</si>
  <si>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</si>
  <si>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</si>
  <si>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</si>
  <si>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</si>
  <si>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</si>
  <si>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</si>
  <si>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</si>
  <si>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</si>
  <si>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</si>
  <si>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</si>
  <si>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 xml:space="preserve">                                           к постановлению администрации</t>
  </si>
  <si>
    <t>% исполнения</t>
  </si>
  <si>
    <t xml:space="preserve">                        Приложение 7 </t>
  </si>
  <si>
    <t>Исполнение  бюджетных ассигнований на реализацию муниципальной    программы   Елизаветинского сельского поселения за 1 квартал  2022 года</t>
  </si>
  <si>
    <t>Проект   на 2022год (тыс.руб.)</t>
  </si>
  <si>
    <t>Исполнено за 1 квартал 2022 года (тыс. руб.)</t>
  </si>
  <si>
    <t xml:space="preserve"> Комплекс процессных мероприятий "Стимулирование экономческойактивности" </t>
  </si>
  <si>
    <t>Федеральный проект "Обеспечение устойчивого сокращениянепригодного для проживания жилищного фонда"</t>
  </si>
  <si>
    <t xml:space="preserve">  Комплекс процессных мероприятий  "Обеспечение безопасности"</t>
  </si>
  <si>
    <t xml:space="preserve"> Комплекс процессных мероприятий   "Жилищно-коммунальное хозяйство и благоустройство" </t>
  </si>
  <si>
    <t xml:space="preserve"> Комплекс процессных мероприятий "Развитие культуры , организация праздничных мероприятий" </t>
  </si>
  <si>
    <t xml:space="preserve"> Комплекс процессных мероприятий "Развитие физической культуры, спорта и молодежной политики"</t>
  </si>
  <si>
    <t xml:space="preserve">Комплекс процессных мероприятий "Содержание и развитие улично-дорожной сети"  </t>
  </si>
  <si>
    <t>Мероприятия, направленные на достижение цели федерального проекта  " Благоустройство сельских  территории"</t>
  </si>
  <si>
    <t xml:space="preserve"> Мероприятия, направленные на достижение цели федерального проекта "Комплексная система обращения с твердыми коммунальными отходами"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</si>
  <si>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области» </t>
  </si>
  <si>
    <r>
      <t xml:space="preserve">Постановление администрации Елизаветинского сельского поселения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от 30.12.2021 г.         № 482</t>
    </r>
  </si>
  <si>
    <t>1.9</t>
  </si>
  <si>
    <t>Елизаветинского сельского поселения от  08.07.2022г. №167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</si>
</sst>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"/>
    <numFmt numFmtId="167" formatCode="[$-419]General"/>
    <numFmt numFmtId="168" formatCode="#"/>
  </numFmts>
  <fonts count="18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7" fontId="16" fillId="0" borderId="0" applyBorder="0" applyProtection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6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6" fontId="6" fillId="0" borderId="5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66" fontId="0" fillId="0" borderId="10" xfId="0" applyNumberFormat="1" applyBorder="1"/>
    <xf numFmtId="0" fontId="6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66" fontId="0" fillId="0" borderId="19" xfId="0" applyNumberFormat="1" applyBorder="1"/>
    <xf numFmtId="49" fontId="6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166" fontId="6" fillId="0" borderId="1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Border="1"/>
    <xf numFmtId="0" fontId="10" fillId="0" borderId="22" xfId="0" applyFont="1" applyBorder="1" applyAlignment="1">
      <alignment horizontal="center" vertical="top" wrapText="1"/>
    </xf>
    <xf numFmtId="0" fontId="9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2" fontId="6" fillId="2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top" wrapText="1"/>
    </xf>
    <xf numFmtId="0" fontId="1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top" wrapText="1"/>
    </xf>
    <xf numFmtId="0" fontId="13" fillId="0" borderId="25" xfId="0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7" xfId="0" applyNumberFormat="1" applyBorder="1"/>
    <xf numFmtId="0" fontId="14" fillId="0" borderId="0" xfId="0" applyFont="1"/>
    <xf numFmtId="0" fontId="6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8" xfId="0" applyFont="1" applyBorder="1" applyAlignment="1">
      <alignment horizontal="left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8" fontId="17" fillId="0" borderId="32" xfId="1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3" workbookViewId="0">
      <selection activeCell="Q14" sqref="Q14"/>
    </sheetView>
  </sheetViews>
  <sheetFormatPr defaultRowHeight="12.75" x14ac:dyDescent="0.2"/>
  <cols>
    <col min="1" max="1" width="6.85546875" style="1" customWidth="1"/>
    <col min="2" max="2" width="31.7109375" customWidth="1"/>
    <col min="3" max="3" width="14.140625" style="2" customWidth="1"/>
    <col min="4" max="4" width="14.42578125" style="3" customWidth="1"/>
    <col min="5" max="8" width="0" style="4" hidden="1" customWidth="1"/>
    <col min="9" max="9" width="10.42578125" style="4" customWidth="1"/>
    <col min="10" max="10" width="12.7109375" style="4" customWidth="1"/>
    <col min="11" max="11" width="13.28515625" style="4" customWidth="1"/>
    <col min="12" max="12" width="0" style="5" hidden="1" customWidth="1"/>
  </cols>
  <sheetData>
    <row r="1" spans="1:12" ht="14.25" hidden="1" customHeight="1" x14ac:dyDescent="0.2"/>
    <row r="2" spans="1:12" ht="14.25" hidden="1" customHeight="1" x14ac:dyDescent="0.2"/>
    <row r="3" spans="1:12" ht="14.25" customHeight="1" x14ac:dyDescent="0.2">
      <c r="C3" s="82" t="s">
        <v>68</v>
      </c>
      <c r="D3" s="82"/>
      <c r="E3" s="82"/>
      <c r="F3" s="82"/>
      <c r="G3" s="82"/>
      <c r="H3" s="82"/>
      <c r="I3" s="82"/>
      <c r="J3" s="82"/>
      <c r="K3" s="82"/>
    </row>
    <row r="4" spans="1:12" ht="18" customHeight="1" x14ac:dyDescent="0.2">
      <c r="C4" s="83" t="s">
        <v>66</v>
      </c>
      <c r="D4" s="83"/>
      <c r="E4" s="83"/>
      <c r="F4" s="83"/>
      <c r="G4" s="83"/>
      <c r="H4" s="83"/>
      <c r="I4" s="83"/>
      <c r="J4" s="83"/>
      <c r="K4" s="83"/>
    </row>
    <row r="5" spans="1:12" ht="14.25" customHeight="1" x14ac:dyDescent="0.2">
      <c r="C5" s="84" t="s">
        <v>84</v>
      </c>
      <c r="D5" s="84"/>
      <c r="E5" s="84"/>
      <c r="F5" s="84"/>
      <c r="G5" s="84"/>
      <c r="H5" s="84"/>
      <c r="I5" s="84"/>
      <c r="J5" s="84"/>
      <c r="K5" s="84"/>
    </row>
    <row r="6" spans="1:12" ht="14.25" customHeight="1" x14ac:dyDescent="0.2">
      <c r="D6" s="85"/>
      <c r="E6" s="85"/>
      <c r="F6" s="85"/>
      <c r="G6" s="85"/>
      <c r="H6" s="85"/>
      <c r="I6" s="85"/>
      <c r="J6" s="85"/>
      <c r="K6" s="85"/>
    </row>
    <row r="7" spans="1:12" ht="13.5" customHeight="1" x14ac:dyDescent="0.2">
      <c r="D7" s="6"/>
      <c r="E7" s="7"/>
      <c r="F7" s="7"/>
      <c r="G7" s="7"/>
      <c r="H7" s="7"/>
      <c r="I7" s="7"/>
      <c r="J7" s="7"/>
      <c r="K7" s="7"/>
    </row>
    <row r="8" spans="1:12" ht="14.25" hidden="1" customHeight="1" x14ac:dyDescent="0.2"/>
    <row r="9" spans="1:12" ht="45" customHeight="1" thickBot="1" x14ac:dyDescent="0.3">
      <c r="A9" s="86" t="s">
        <v>69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2" ht="4.5" hidden="1" customHeight="1" x14ac:dyDescent="0.25">
      <c r="A10" s="8"/>
      <c r="B10" s="9"/>
      <c r="C10" s="10"/>
      <c r="D10" s="10"/>
      <c r="E10" s="11"/>
      <c r="F10" s="11"/>
      <c r="G10" s="11"/>
      <c r="H10" s="11"/>
      <c r="I10" s="11"/>
      <c r="J10" s="11"/>
      <c r="K10" s="11"/>
    </row>
    <row r="11" spans="1:12" ht="15.75" hidden="1" x14ac:dyDescent="0.25">
      <c r="A11" s="12"/>
      <c r="B11" s="13"/>
      <c r="C11" s="14"/>
      <c r="D11" s="14"/>
      <c r="E11" s="15"/>
      <c r="F11" s="15"/>
      <c r="G11" s="15"/>
      <c r="H11" s="15"/>
      <c r="I11" s="15"/>
      <c r="J11" s="15"/>
      <c r="K11" s="16"/>
    </row>
    <row r="12" spans="1:12" ht="66.599999999999994" customHeight="1" thickBot="1" x14ac:dyDescent="0.3">
      <c r="A12" s="17" t="s">
        <v>0</v>
      </c>
      <c r="B12" s="18" t="s">
        <v>1</v>
      </c>
      <c r="C12" s="18" t="s">
        <v>2</v>
      </c>
      <c r="D12" s="19" t="s">
        <v>3</v>
      </c>
      <c r="E12" s="20" t="s">
        <v>4</v>
      </c>
      <c r="F12" s="20" t="s">
        <v>5</v>
      </c>
      <c r="G12" s="20" t="s">
        <v>6</v>
      </c>
      <c r="H12" s="21" t="s">
        <v>7</v>
      </c>
      <c r="I12" s="22" t="s">
        <v>70</v>
      </c>
      <c r="J12" s="79" t="s">
        <v>71</v>
      </c>
      <c r="K12" s="79" t="s">
        <v>67</v>
      </c>
      <c r="L12" s="23" t="s">
        <v>8</v>
      </c>
    </row>
    <row r="13" spans="1:12" ht="109.15" hidden="1" customHeight="1" x14ac:dyDescent="0.25">
      <c r="A13" s="24">
        <v>1</v>
      </c>
      <c r="B13" s="25" t="s">
        <v>9</v>
      </c>
      <c r="C13" s="26" t="s">
        <v>10</v>
      </c>
      <c r="D13" s="27" t="s">
        <v>11</v>
      </c>
      <c r="E13" s="28"/>
      <c r="F13" s="28"/>
      <c r="G13" s="28"/>
      <c r="H13" s="29"/>
      <c r="I13" s="30">
        <v>1000</v>
      </c>
      <c r="J13" s="79"/>
      <c r="K13" s="79"/>
      <c r="L13" s="31" t="e">
        <f>G13/F13*100</f>
        <v>#DIV/0!</v>
      </c>
    </row>
    <row r="14" spans="1:12" ht="104.45" customHeight="1" thickBot="1" x14ac:dyDescent="0.25">
      <c r="A14" s="32">
        <v>1</v>
      </c>
      <c r="B14" s="72" t="s">
        <v>81</v>
      </c>
      <c r="C14" s="73" t="s">
        <v>82</v>
      </c>
      <c r="D14" s="74" t="s">
        <v>12</v>
      </c>
      <c r="E14" s="33">
        <v>500</v>
      </c>
      <c r="F14" s="33">
        <v>500</v>
      </c>
      <c r="G14" s="33">
        <v>300</v>
      </c>
      <c r="H14" s="34"/>
      <c r="I14" s="35">
        <f>I15+I16+I17+I18+I19+I20+I21+I22+I23</f>
        <v>43508.18</v>
      </c>
      <c r="J14" s="76">
        <f>J16+J17+J18+J19+J20+J21+J22+J23</f>
        <v>4028.67</v>
      </c>
      <c r="K14" s="78">
        <f>J14/I14*100</f>
        <v>9.2595691201056898</v>
      </c>
      <c r="L14" s="36"/>
    </row>
    <row r="15" spans="1:12" ht="67.5" customHeight="1" thickBot="1" x14ac:dyDescent="0.25">
      <c r="A15" s="37" t="s">
        <v>13</v>
      </c>
      <c r="B15" s="72" t="s">
        <v>73</v>
      </c>
      <c r="C15" s="73"/>
      <c r="D15" s="74"/>
      <c r="E15" s="33"/>
      <c r="F15" s="33"/>
      <c r="G15" s="33"/>
      <c r="H15" s="34"/>
      <c r="I15" s="35">
        <v>181.2</v>
      </c>
      <c r="J15" s="76">
        <v>0</v>
      </c>
      <c r="K15" s="78">
        <f>J15/I15*100</f>
        <v>0</v>
      </c>
      <c r="L15" s="36"/>
    </row>
    <row r="16" spans="1:12" ht="46.5" customHeight="1" thickBot="1" x14ac:dyDescent="0.25">
      <c r="A16" s="37" t="s">
        <v>14</v>
      </c>
      <c r="B16" s="72" t="s">
        <v>72</v>
      </c>
      <c r="C16" s="73"/>
      <c r="D16" s="74"/>
      <c r="E16" s="33"/>
      <c r="F16" s="33"/>
      <c r="G16" s="33"/>
      <c r="H16" s="34"/>
      <c r="I16" s="35">
        <v>590</v>
      </c>
      <c r="J16" s="76">
        <v>17.5</v>
      </c>
      <c r="K16" s="78">
        <f>J16/I16*100</f>
        <v>2.9661016949152543</v>
      </c>
      <c r="L16" s="36"/>
    </row>
    <row r="17" spans="1:13" ht="32.25" customHeight="1" thickBot="1" x14ac:dyDescent="0.25">
      <c r="A17" s="37" t="s">
        <v>15</v>
      </c>
      <c r="B17" s="72" t="s">
        <v>74</v>
      </c>
      <c r="C17" s="73"/>
      <c r="D17" s="74"/>
      <c r="E17" s="33"/>
      <c r="F17" s="33"/>
      <c r="G17" s="33"/>
      <c r="H17" s="34"/>
      <c r="I17" s="35">
        <v>225</v>
      </c>
      <c r="J17" s="76">
        <v>0</v>
      </c>
      <c r="K17" s="78">
        <f t="shared" ref="K17:K23" si="0">J17/I17*100</f>
        <v>0</v>
      </c>
      <c r="L17" s="36"/>
    </row>
    <row r="18" spans="1:13" ht="60.75" customHeight="1" x14ac:dyDescent="0.2">
      <c r="A18" s="37" t="s">
        <v>16</v>
      </c>
      <c r="B18" s="72" t="s">
        <v>75</v>
      </c>
      <c r="C18" s="73"/>
      <c r="D18" s="74"/>
      <c r="E18" s="33"/>
      <c r="F18" s="33"/>
      <c r="G18" s="33"/>
      <c r="H18" s="34"/>
      <c r="I18" s="35">
        <v>23477.18</v>
      </c>
      <c r="J18" s="76">
        <v>2411.8200000000002</v>
      </c>
      <c r="K18" s="78">
        <f t="shared" si="0"/>
        <v>10.273039606971537</v>
      </c>
      <c r="L18" s="36"/>
      <c r="M18" s="71"/>
    </row>
    <row r="19" spans="1:13" ht="55.5" customHeight="1" x14ac:dyDescent="0.2">
      <c r="A19" s="37" t="s">
        <v>17</v>
      </c>
      <c r="B19" s="72" t="s">
        <v>76</v>
      </c>
      <c r="C19" s="73"/>
      <c r="D19" s="74"/>
      <c r="E19" s="33"/>
      <c r="F19" s="33"/>
      <c r="G19" s="33"/>
      <c r="H19" s="34"/>
      <c r="I19" s="35">
        <v>9040.51</v>
      </c>
      <c r="J19" s="76">
        <v>1336.15</v>
      </c>
      <c r="K19" s="78">
        <f t="shared" si="0"/>
        <v>14.779586549873846</v>
      </c>
      <c r="L19" s="36"/>
    </row>
    <row r="20" spans="1:13" ht="51" customHeight="1" x14ac:dyDescent="0.2">
      <c r="A20" s="37" t="s">
        <v>18</v>
      </c>
      <c r="B20" s="72" t="s">
        <v>77</v>
      </c>
      <c r="C20" s="73"/>
      <c r="D20" s="74"/>
      <c r="E20" s="33">
        <v>500</v>
      </c>
      <c r="F20" s="33">
        <v>500</v>
      </c>
      <c r="G20" s="33">
        <v>300</v>
      </c>
      <c r="H20" s="34"/>
      <c r="I20" s="35">
        <v>120</v>
      </c>
      <c r="J20" s="76">
        <v>10</v>
      </c>
      <c r="K20" s="78">
        <f t="shared" si="0"/>
        <v>8.3333333333333321</v>
      </c>
      <c r="L20" s="36"/>
    </row>
    <row r="21" spans="1:13" ht="41.25" customHeight="1" x14ac:dyDescent="0.2">
      <c r="A21" s="37" t="s">
        <v>19</v>
      </c>
      <c r="B21" s="72" t="s">
        <v>78</v>
      </c>
      <c r="C21" s="73"/>
      <c r="D21" s="74"/>
      <c r="E21" s="33"/>
      <c r="F21" s="33"/>
      <c r="G21" s="33"/>
      <c r="H21" s="34"/>
      <c r="I21" s="35">
        <v>4899.3999999999996</v>
      </c>
      <c r="J21" s="76">
        <v>253.2</v>
      </c>
      <c r="K21" s="78">
        <f t="shared" si="0"/>
        <v>5.1679797526227702</v>
      </c>
      <c r="L21" s="36"/>
    </row>
    <row r="22" spans="1:13" ht="51" customHeight="1" x14ac:dyDescent="0.2">
      <c r="A22" s="37" t="s">
        <v>20</v>
      </c>
      <c r="B22" s="72" t="s">
        <v>79</v>
      </c>
      <c r="C22" s="73"/>
      <c r="D22" s="74"/>
      <c r="E22" s="33">
        <v>500</v>
      </c>
      <c r="F22" s="33">
        <v>500</v>
      </c>
      <c r="G22" s="33">
        <v>300</v>
      </c>
      <c r="H22" s="34"/>
      <c r="I22" s="35">
        <v>1791.78</v>
      </c>
      <c r="J22" s="76">
        <v>0</v>
      </c>
      <c r="K22" s="78">
        <f t="shared" si="0"/>
        <v>0</v>
      </c>
      <c r="L22" s="36"/>
    </row>
    <row r="23" spans="1:13" ht="70.5" customHeight="1" thickBot="1" x14ac:dyDescent="0.25">
      <c r="A23" s="37" t="s">
        <v>83</v>
      </c>
      <c r="B23" s="75" t="s">
        <v>80</v>
      </c>
      <c r="C23" s="73"/>
      <c r="D23" s="74"/>
      <c r="E23" s="33">
        <v>500</v>
      </c>
      <c r="F23" s="33">
        <v>500</v>
      </c>
      <c r="G23" s="33">
        <v>300</v>
      </c>
      <c r="H23" s="34"/>
      <c r="I23" s="35">
        <v>3183.11</v>
      </c>
      <c r="J23" s="76">
        <v>0</v>
      </c>
      <c r="K23" s="78">
        <f t="shared" si="0"/>
        <v>0</v>
      </c>
      <c r="L23" s="36"/>
    </row>
    <row r="24" spans="1:13" ht="77.45" hidden="1" customHeight="1" x14ac:dyDescent="0.25">
      <c r="A24" s="38">
        <v>3</v>
      </c>
      <c r="B24" s="39" t="s">
        <v>21</v>
      </c>
      <c r="C24" s="40" t="s">
        <v>22</v>
      </c>
      <c r="D24" s="40" t="s">
        <v>23</v>
      </c>
      <c r="E24" s="28">
        <v>500</v>
      </c>
      <c r="F24" s="28">
        <v>500</v>
      </c>
      <c r="G24" s="28">
        <v>1530</v>
      </c>
      <c r="H24" s="28">
        <v>-530</v>
      </c>
      <c r="I24" s="28"/>
      <c r="J24" s="28"/>
      <c r="K24" s="41"/>
      <c r="L24" s="31">
        <f>G24/F24*100</f>
        <v>306</v>
      </c>
    </row>
    <row r="25" spans="1:13" ht="0.6" hidden="1" customHeight="1" x14ac:dyDescent="0.25">
      <c r="A25" s="42">
        <v>5</v>
      </c>
      <c r="B25" s="43" t="s">
        <v>24</v>
      </c>
      <c r="C25" s="44" t="s">
        <v>25</v>
      </c>
      <c r="D25" s="44" t="s">
        <v>23</v>
      </c>
      <c r="E25" s="45">
        <v>5800</v>
      </c>
      <c r="F25" s="45">
        <f>5800+670.6</f>
        <v>6470.6</v>
      </c>
      <c r="G25" s="45">
        <v>17244</v>
      </c>
      <c r="H25" s="45"/>
      <c r="I25" s="45"/>
      <c r="J25" s="45"/>
      <c r="K25" s="46"/>
      <c r="L25" s="47">
        <f>G25/F25*100</f>
        <v>266.49769727691404</v>
      </c>
    </row>
    <row r="26" spans="1:13" ht="57" hidden="1" customHeight="1" x14ac:dyDescent="0.25">
      <c r="A26" s="42">
        <v>6</v>
      </c>
      <c r="B26" s="43" t="s">
        <v>26</v>
      </c>
      <c r="C26" s="44" t="s">
        <v>27</v>
      </c>
      <c r="D26" s="48" t="s">
        <v>28</v>
      </c>
      <c r="E26" s="45">
        <v>0</v>
      </c>
      <c r="F26" s="45">
        <v>0</v>
      </c>
      <c r="G26" s="45">
        <v>0</v>
      </c>
      <c r="H26" s="45"/>
      <c r="I26" s="45"/>
      <c r="J26" s="45"/>
      <c r="K26" s="46"/>
      <c r="L26" s="47"/>
    </row>
    <row r="27" spans="1:13" ht="69" hidden="1" customHeight="1" x14ac:dyDescent="0.25">
      <c r="A27" s="42">
        <v>7</v>
      </c>
      <c r="B27" s="43" t="s">
        <v>29</v>
      </c>
      <c r="C27" s="44" t="s">
        <v>30</v>
      </c>
      <c r="D27" s="44" t="s">
        <v>31</v>
      </c>
      <c r="E27" s="45">
        <v>2500</v>
      </c>
      <c r="F27" s="45">
        <v>0</v>
      </c>
      <c r="G27" s="45">
        <v>200</v>
      </c>
      <c r="H27" s="45"/>
      <c r="I27" s="45"/>
      <c r="J27" s="45"/>
      <c r="K27" s="46"/>
      <c r="L27" s="47"/>
    </row>
    <row r="28" spans="1:13" ht="81" hidden="1" customHeight="1" x14ac:dyDescent="0.25">
      <c r="A28" s="42">
        <v>8</v>
      </c>
      <c r="B28" s="49" t="s">
        <v>32</v>
      </c>
      <c r="C28" s="44"/>
      <c r="D28" s="44" t="s">
        <v>31</v>
      </c>
      <c r="E28" s="45">
        <v>1367</v>
      </c>
      <c r="F28" s="45">
        <v>0</v>
      </c>
      <c r="G28" s="45">
        <v>0</v>
      </c>
      <c r="H28" s="45"/>
      <c r="I28" s="45"/>
      <c r="J28" s="45"/>
      <c r="K28" s="46"/>
      <c r="L28" s="47"/>
    </row>
    <row r="29" spans="1:13" ht="52.9" hidden="1" customHeight="1" x14ac:dyDescent="0.25">
      <c r="A29" s="42">
        <v>9</v>
      </c>
      <c r="B29" s="43" t="s">
        <v>33</v>
      </c>
      <c r="C29" s="44" t="s">
        <v>34</v>
      </c>
      <c r="D29" s="44" t="s">
        <v>31</v>
      </c>
      <c r="E29" s="45">
        <v>2100</v>
      </c>
      <c r="F29" s="45">
        <v>2100</v>
      </c>
      <c r="G29" s="45">
        <v>2000</v>
      </c>
      <c r="H29" s="45"/>
      <c r="I29" s="45"/>
      <c r="J29" s="45"/>
      <c r="K29" s="46"/>
      <c r="L29" s="47">
        <f t="shared" ref="L29:L45" si="1">G29/F29*100</f>
        <v>95.238095238095227</v>
      </c>
    </row>
    <row r="30" spans="1:13" ht="69" hidden="1" customHeight="1" x14ac:dyDescent="0.25">
      <c r="A30" s="42">
        <v>10</v>
      </c>
      <c r="B30" s="43" t="s">
        <v>35</v>
      </c>
      <c r="C30" s="44" t="s">
        <v>36</v>
      </c>
      <c r="D30" s="44" t="s">
        <v>31</v>
      </c>
      <c r="E30" s="45">
        <v>900</v>
      </c>
      <c r="F30" s="45">
        <v>900</v>
      </c>
      <c r="G30" s="45">
        <v>900</v>
      </c>
      <c r="H30" s="45"/>
      <c r="I30" s="45"/>
      <c r="J30" s="45"/>
      <c r="K30" s="46"/>
      <c r="L30" s="47">
        <f t="shared" si="1"/>
        <v>100</v>
      </c>
    </row>
    <row r="31" spans="1:13" ht="67.900000000000006" hidden="1" customHeight="1" x14ac:dyDescent="0.25">
      <c r="A31" s="87">
        <v>11</v>
      </c>
      <c r="B31" s="88" t="s">
        <v>37</v>
      </c>
      <c r="C31" s="89" t="s">
        <v>38</v>
      </c>
      <c r="D31" s="50" t="s">
        <v>31</v>
      </c>
      <c r="E31" s="51">
        <v>1800</v>
      </c>
      <c r="F31" s="51">
        <v>1800</v>
      </c>
      <c r="G31" s="51">
        <v>1800</v>
      </c>
      <c r="H31" s="51"/>
      <c r="I31" s="51"/>
      <c r="J31" s="51"/>
      <c r="K31" s="46"/>
      <c r="L31" s="47">
        <f t="shared" si="1"/>
        <v>100</v>
      </c>
    </row>
    <row r="32" spans="1:13" ht="82.15" hidden="1" customHeight="1" x14ac:dyDescent="0.25">
      <c r="A32" s="87"/>
      <c r="B32" s="88"/>
      <c r="C32" s="89"/>
      <c r="D32" s="44" t="s">
        <v>23</v>
      </c>
      <c r="E32" s="51">
        <v>0</v>
      </c>
      <c r="F32" s="51">
        <v>1000</v>
      </c>
      <c r="G32" s="51">
        <v>2000</v>
      </c>
      <c r="H32" s="51">
        <v>-1000</v>
      </c>
      <c r="I32" s="51"/>
      <c r="J32" s="51"/>
      <c r="K32" s="46"/>
      <c r="L32" s="47">
        <f t="shared" si="1"/>
        <v>200</v>
      </c>
    </row>
    <row r="33" spans="1:12" ht="79.150000000000006" hidden="1" customHeight="1" x14ac:dyDescent="0.25">
      <c r="A33" s="42">
        <v>12</v>
      </c>
      <c r="B33" s="43" t="s">
        <v>39</v>
      </c>
      <c r="C33" s="44" t="s">
        <v>40</v>
      </c>
      <c r="D33" s="50" t="s">
        <v>31</v>
      </c>
      <c r="E33" s="51">
        <v>120</v>
      </c>
      <c r="F33" s="51">
        <v>120</v>
      </c>
      <c r="G33" s="51">
        <v>300</v>
      </c>
      <c r="H33" s="51">
        <v>-180</v>
      </c>
      <c r="I33" s="51"/>
      <c r="J33" s="51"/>
      <c r="K33" s="46"/>
      <c r="L33" s="47">
        <f t="shared" si="1"/>
        <v>250</v>
      </c>
    </row>
    <row r="34" spans="1:12" ht="49.9" hidden="1" customHeight="1" x14ac:dyDescent="0.25">
      <c r="A34" s="42">
        <v>13</v>
      </c>
      <c r="B34" s="49" t="s">
        <v>41</v>
      </c>
      <c r="C34" s="52"/>
      <c r="D34" s="50" t="s">
        <v>31</v>
      </c>
      <c r="E34" s="45">
        <v>1220</v>
      </c>
      <c r="F34" s="51">
        <v>1220</v>
      </c>
      <c r="G34" s="51">
        <v>1220</v>
      </c>
      <c r="H34" s="51"/>
      <c r="I34" s="51"/>
      <c r="J34" s="51"/>
      <c r="K34" s="46"/>
      <c r="L34" s="47">
        <f t="shared" si="1"/>
        <v>100</v>
      </c>
    </row>
    <row r="35" spans="1:12" ht="90" hidden="1" x14ac:dyDescent="0.25">
      <c r="A35" s="42">
        <v>14</v>
      </c>
      <c r="B35" s="53" t="s">
        <v>42</v>
      </c>
      <c r="C35" s="44" t="s">
        <v>43</v>
      </c>
      <c r="D35" s="50" t="s">
        <v>44</v>
      </c>
      <c r="E35" s="54">
        <f>SUM(E36:E45)</f>
        <v>12490.6</v>
      </c>
      <c r="F35" s="54">
        <f>SUM(F36:F45)</f>
        <v>11690.599999999999</v>
      </c>
      <c r="G35" s="54">
        <f>SUM(G36:G45)</f>
        <v>17356</v>
      </c>
      <c r="H35" s="54">
        <v>-4865.3999999999996</v>
      </c>
      <c r="I35" s="54"/>
      <c r="J35" s="54"/>
      <c r="K35" s="55"/>
      <c r="L35" s="47">
        <f t="shared" si="1"/>
        <v>148.46115682685237</v>
      </c>
    </row>
    <row r="36" spans="1:12" ht="45" hidden="1" x14ac:dyDescent="0.25">
      <c r="A36" s="42"/>
      <c r="B36" s="56" t="s">
        <v>45</v>
      </c>
      <c r="C36" s="57"/>
      <c r="D36" s="50" t="s">
        <v>44</v>
      </c>
      <c r="E36" s="54">
        <v>390</v>
      </c>
      <c r="F36" s="54">
        <v>390</v>
      </c>
      <c r="G36" s="54">
        <v>434</v>
      </c>
      <c r="H36" s="54"/>
      <c r="I36" s="54"/>
      <c r="J36" s="54"/>
      <c r="K36" s="55"/>
      <c r="L36" s="47">
        <f t="shared" si="1"/>
        <v>111.28205128205128</v>
      </c>
    </row>
    <row r="37" spans="1:12" ht="47.25" hidden="1" x14ac:dyDescent="0.25">
      <c r="A37" s="42"/>
      <c r="B37" s="56" t="s">
        <v>46</v>
      </c>
      <c r="C37" s="44"/>
      <c r="D37" s="50" t="s">
        <v>44</v>
      </c>
      <c r="E37" s="54">
        <v>5075</v>
      </c>
      <c r="F37" s="54">
        <v>5075</v>
      </c>
      <c r="G37" s="54">
        <v>5531</v>
      </c>
      <c r="H37" s="54"/>
      <c r="I37" s="54"/>
      <c r="J37" s="54"/>
      <c r="K37" s="55"/>
      <c r="L37" s="47">
        <f t="shared" si="1"/>
        <v>108.98522167487685</v>
      </c>
    </row>
    <row r="38" spans="1:12" ht="47.25" hidden="1" x14ac:dyDescent="0.25">
      <c r="A38" s="42"/>
      <c r="B38" s="56" t="s">
        <v>47</v>
      </c>
      <c r="C38" s="44"/>
      <c r="D38" s="50" t="s">
        <v>44</v>
      </c>
      <c r="E38" s="54">
        <v>353</v>
      </c>
      <c r="F38" s="54">
        <f>353-148.12</f>
        <v>204.88</v>
      </c>
      <c r="G38" s="54">
        <v>385</v>
      </c>
      <c r="H38" s="54"/>
      <c r="I38" s="54"/>
      <c r="J38" s="54"/>
      <c r="K38" s="55"/>
      <c r="L38" s="47">
        <f t="shared" si="1"/>
        <v>187.91487700117142</v>
      </c>
    </row>
    <row r="39" spans="1:12" ht="45" hidden="1" x14ac:dyDescent="0.25">
      <c r="A39" s="42"/>
      <c r="B39" s="56" t="s">
        <v>48</v>
      </c>
      <c r="C39" s="44"/>
      <c r="D39" s="50" t="s">
        <v>44</v>
      </c>
      <c r="E39" s="54">
        <v>223</v>
      </c>
      <c r="F39" s="54">
        <v>223</v>
      </c>
      <c r="G39" s="54">
        <v>245</v>
      </c>
      <c r="H39" s="54"/>
      <c r="I39" s="54"/>
      <c r="J39" s="54"/>
      <c r="K39" s="55"/>
      <c r="L39" s="47">
        <f t="shared" si="1"/>
        <v>109.86547085201795</v>
      </c>
    </row>
    <row r="40" spans="1:12" ht="45" hidden="1" x14ac:dyDescent="0.25">
      <c r="A40" s="42"/>
      <c r="B40" s="56" t="s">
        <v>49</v>
      </c>
      <c r="C40" s="44"/>
      <c r="D40" s="50" t="s">
        <v>44</v>
      </c>
      <c r="E40" s="54">
        <v>490</v>
      </c>
      <c r="F40" s="54">
        <f>490-288.9</f>
        <v>201.10000000000002</v>
      </c>
      <c r="G40" s="54">
        <v>526</v>
      </c>
      <c r="H40" s="54"/>
      <c r="I40" s="54"/>
      <c r="J40" s="54"/>
      <c r="K40" s="55"/>
      <c r="L40" s="47">
        <f t="shared" si="1"/>
        <v>261.56141223272004</v>
      </c>
    </row>
    <row r="41" spans="1:12" ht="45" hidden="1" x14ac:dyDescent="0.25">
      <c r="A41" s="42"/>
      <c r="B41" s="56" t="s">
        <v>50</v>
      </c>
      <c r="C41" s="44"/>
      <c r="D41" s="50" t="s">
        <v>44</v>
      </c>
      <c r="E41" s="54">
        <v>673</v>
      </c>
      <c r="F41" s="54">
        <v>673</v>
      </c>
      <c r="G41" s="54">
        <v>733</v>
      </c>
      <c r="H41" s="54"/>
      <c r="I41" s="54"/>
      <c r="J41" s="54"/>
      <c r="K41" s="55"/>
      <c r="L41" s="47">
        <f t="shared" si="1"/>
        <v>108.91530460624071</v>
      </c>
    </row>
    <row r="42" spans="1:12" ht="16.149999999999999" hidden="1" customHeight="1" x14ac:dyDescent="0.25">
      <c r="A42" s="42"/>
      <c r="B42" s="56" t="s">
        <v>51</v>
      </c>
      <c r="C42" s="52"/>
      <c r="D42" s="50" t="s">
        <v>44</v>
      </c>
      <c r="E42" s="54">
        <v>3700</v>
      </c>
      <c r="F42" s="54">
        <v>3700</v>
      </c>
      <c r="G42" s="54">
        <v>5500</v>
      </c>
      <c r="H42" s="54"/>
      <c r="I42" s="54"/>
      <c r="J42" s="54"/>
      <c r="K42" s="55"/>
      <c r="L42" s="47">
        <f t="shared" si="1"/>
        <v>148.64864864864865</v>
      </c>
    </row>
    <row r="43" spans="1:12" ht="31.15" hidden="1" customHeight="1" x14ac:dyDescent="0.25">
      <c r="A43" s="42"/>
      <c r="B43" s="43" t="s">
        <v>52</v>
      </c>
      <c r="C43" s="52"/>
      <c r="D43" s="50" t="s">
        <v>44</v>
      </c>
      <c r="E43" s="54">
        <v>207</v>
      </c>
      <c r="F43" s="54">
        <f>207-1.2</f>
        <v>205.8</v>
      </c>
      <c r="G43" s="54">
        <v>228</v>
      </c>
      <c r="H43" s="54"/>
      <c r="I43" s="54"/>
      <c r="J43" s="54"/>
      <c r="K43" s="55"/>
      <c r="L43" s="47">
        <f t="shared" si="1"/>
        <v>110.7871720116618</v>
      </c>
    </row>
    <row r="44" spans="1:12" ht="30.6" hidden="1" customHeight="1" x14ac:dyDescent="0.25">
      <c r="A44" s="42"/>
      <c r="B44" s="43" t="s">
        <v>53</v>
      </c>
      <c r="C44" s="52"/>
      <c r="D44" s="50" t="s">
        <v>44</v>
      </c>
      <c r="E44" s="54">
        <v>567</v>
      </c>
      <c r="F44" s="54">
        <f>567-319.31</f>
        <v>247.69</v>
      </c>
      <c r="G44" s="54">
        <v>538</v>
      </c>
      <c r="H44" s="54"/>
      <c r="I44" s="54"/>
      <c r="J44" s="54"/>
      <c r="K44" s="55"/>
      <c r="L44" s="47">
        <f t="shared" si="1"/>
        <v>217.20699261173243</v>
      </c>
    </row>
    <row r="45" spans="1:12" ht="67.150000000000006" hidden="1" customHeight="1" x14ac:dyDescent="0.25">
      <c r="A45" s="42"/>
      <c r="B45" s="43" t="s">
        <v>54</v>
      </c>
      <c r="C45" s="52"/>
      <c r="D45" s="50" t="s">
        <v>44</v>
      </c>
      <c r="E45" s="54">
        <v>812.6</v>
      </c>
      <c r="F45" s="54">
        <f>812.6-42.47</f>
        <v>770.13</v>
      </c>
      <c r="G45" s="54">
        <v>3236</v>
      </c>
      <c r="H45" s="54"/>
      <c r="I45" s="54"/>
      <c r="J45" s="54"/>
      <c r="K45" s="55"/>
      <c r="L45" s="47">
        <f t="shared" si="1"/>
        <v>420.18879929362578</v>
      </c>
    </row>
    <row r="46" spans="1:12" ht="96" hidden="1" customHeight="1" x14ac:dyDescent="0.25">
      <c r="A46" s="42">
        <v>15</v>
      </c>
      <c r="B46" s="58" t="s">
        <v>55</v>
      </c>
      <c r="C46" s="44" t="s">
        <v>56</v>
      </c>
      <c r="D46" s="48" t="s">
        <v>28</v>
      </c>
      <c r="E46" s="45">
        <v>26381.3</v>
      </c>
      <c r="F46" s="45">
        <v>0</v>
      </c>
      <c r="G46" s="45">
        <v>0</v>
      </c>
      <c r="H46" s="45"/>
      <c r="I46" s="45"/>
      <c r="J46" s="45"/>
      <c r="K46" s="46"/>
      <c r="L46" s="47"/>
    </row>
    <row r="47" spans="1:12" ht="28.9" hidden="1" customHeight="1" x14ac:dyDescent="0.25">
      <c r="A47" s="80">
        <v>16</v>
      </c>
      <c r="B47" s="81" t="s">
        <v>57</v>
      </c>
      <c r="C47" s="44"/>
      <c r="D47" s="50" t="s">
        <v>31</v>
      </c>
      <c r="E47" s="45">
        <v>2150</v>
      </c>
      <c r="F47" s="45">
        <f>10000-8416+2000+2916</f>
        <v>6500</v>
      </c>
      <c r="G47" s="45">
        <v>2000</v>
      </c>
      <c r="H47" s="45"/>
      <c r="I47" s="45"/>
      <c r="J47" s="45"/>
      <c r="K47" s="46"/>
      <c r="L47" s="47">
        <f t="shared" ref="L47:L54" si="2">G47/F47*100</f>
        <v>30.76923076923077</v>
      </c>
    </row>
    <row r="48" spans="1:12" ht="27.6" hidden="1" customHeight="1" x14ac:dyDescent="0.25">
      <c r="A48" s="80"/>
      <c r="B48" s="81"/>
      <c r="C48" s="44"/>
      <c r="D48" s="50" t="s">
        <v>58</v>
      </c>
      <c r="E48" s="45">
        <v>7850</v>
      </c>
      <c r="F48" s="45">
        <v>7850</v>
      </c>
      <c r="G48" s="45">
        <v>0</v>
      </c>
      <c r="H48" s="45"/>
      <c r="I48" s="45"/>
      <c r="J48" s="45"/>
      <c r="K48" s="46"/>
      <c r="L48" s="47">
        <f t="shared" si="2"/>
        <v>0</v>
      </c>
    </row>
    <row r="49" spans="1:12" ht="54" hidden="1" customHeight="1" x14ac:dyDescent="0.25">
      <c r="A49" s="42">
        <v>17</v>
      </c>
      <c r="B49" s="58" t="s">
        <v>59</v>
      </c>
      <c r="C49" s="44" t="s">
        <v>60</v>
      </c>
      <c r="D49" s="44" t="s">
        <v>31</v>
      </c>
      <c r="E49" s="45">
        <v>900</v>
      </c>
      <c r="F49" s="45">
        <v>900</v>
      </c>
      <c r="G49" s="45">
        <v>1120</v>
      </c>
      <c r="H49" s="45">
        <v>-220</v>
      </c>
      <c r="I49" s="45"/>
      <c r="J49" s="45"/>
      <c r="K49" s="46"/>
      <c r="L49" s="47">
        <f t="shared" si="2"/>
        <v>124.44444444444444</v>
      </c>
    </row>
    <row r="50" spans="1:12" s="66" customFormat="1" ht="18" hidden="1" customHeight="1" x14ac:dyDescent="0.25">
      <c r="A50" s="59"/>
      <c r="B50" s="60" t="s">
        <v>61</v>
      </c>
      <c r="C50" s="61"/>
      <c r="D50" s="62"/>
      <c r="E50" s="63" t="e">
        <f>E13+#REF!+E24+E25+E26+E27+E28+E29+E30+E31+E32+E33+E34+E35+E46+E47+E48+E49</f>
        <v>#REF!</v>
      </c>
      <c r="F50" s="63" t="e">
        <f>F13+#REF!+F24+F25+F26+F27+F28+F29+F30+F31+F32+F33+F34+F35+F46+F47+F48+F49</f>
        <v>#REF!</v>
      </c>
      <c r="G50" s="63" t="e">
        <f>G13+#REF!+G24+G25+G26+G27+G28+G29+G30+G31+G32+G33+G34+G35+G46+G47+G48+G49</f>
        <v>#REF!</v>
      </c>
      <c r="H50" s="63" t="e">
        <f>H13+#REF!+H24+H25+H26+H27+H28+H29+H30+H31+H32+H33+H34+H35+H46+H47+H48+H49</f>
        <v>#REF!</v>
      </c>
      <c r="I50" s="77"/>
      <c r="J50" s="77"/>
      <c r="K50" s="64"/>
      <c r="L50" s="65" t="e">
        <f t="shared" si="2"/>
        <v>#REF!</v>
      </c>
    </row>
    <row r="51" spans="1:12" ht="63" hidden="1" x14ac:dyDescent="0.2">
      <c r="A51" s="67"/>
      <c r="B51" s="56" t="s">
        <v>62</v>
      </c>
      <c r="C51" s="57"/>
      <c r="D51" s="48" t="s">
        <v>28</v>
      </c>
      <c r="E51" s="45">
        <v>0</v>
      </c>
      <c r="F51" s="45">
        <v>3000</v>
      </c>
      <c r="G51" s="45">
        <v>18000</v>
      </c>
      <c r="H51" s="45"/>
      <c r="I51" s="45"/>
      <c r="J51" s="45"/>
      <c r="K51" s="46"/>
      <c r="L51" s="65">
        <f t="shared" si="2"/>
        <v>600</v>
      </c>
    </row>
    <row r="52" spans="1:12" ht="45" hidden="1" x14ac:dyDescent="0.2">
      <c r="A52" s="67"/>
      <c r="B52" s="56" t="s">
        <v>63</v>
      </c>
      <c r="C52" s="57"/>
      <c r="D52" s="48" t="s">
        <v>28</v>
      </c>
      <c r="E52" s="45">
        <v>13700</v>
      </c>
      <c r="F52" s="45">
        <v>13700</v>
      </c>
      <c r="G52" s="45">
        <v>13700</v>
      </c>
      <c r="H52" s="45"/>
      <c r="I52" s="45"/>
      <c r="J52" s="45"/>
      <c r="K52" s="46"/>
      <c r="L52" s="65">
        <f t="shared" si="2"/>
        <v>100</v>
      </c>
    </row>
    <row r="53" spans="1:12" ht="126" hidden="1" x14ac:dyDescent="0.2">
      <c r="A53" s="67"/>
      <c r="B53" s="56" t="s">
        <v>64</v>
      </c>
      <c r="C53" s="57"/>
      <c r="D53" s="48" t="s">
        <v>28</v>
      </c>
      <c r="E53" s="45">
        <f>38620+27209</f>
        <v>65829</v>
      </c>
      <c r="F53" s="45">
        <v>63329</v>
      </c>
      <c r="G53" s="45">
        <v>63330</v>
      </c>
      <c r="H53" s="45"/>
      <c r="I53" s="45"/>
      <c r="J53" s="45"/>
      <c r="K53" s="46"/>
      <c r="L53" s="65">
        <f t="shared" si="2"/>
        <v>100.00157905540905</v>
      </c>
    </row>
    <row r="54" spans="1:12" s="66" customFormat="1" ht="18" hidden="1" customHeight="1" x14ac:dyDescent="0.25">
      <c r="A54" s="67"/>
      <c r="B54" s="58" t="s">
        <v>65</v>
      </c>
      <c r="C54" s="68"/>
      <c r="D54" s="69"/>
      <c r="E54" s="45">
        <f>E51+E52+E53</f>
        <v>79529</v>
      </c>
      <c r="F54" s="45">
        <f>F51+F52+F53</f>
        <v>80029</v>
      </c>
      <c r="G54" s="45">
        <f>G51+G52+G53</f>
        <v>95030</v>
      </c>
      <c r="H54" s="70">
        <f>H51+H52+H53</f>
        <v>0</v>
      </c>
      <c r="I54" s="70"/>
      <c r="J54" s="70"/>
      <c r="K54" s="46"/>
      <c r="L54" s="65">
        <f t="shared" si="2"/>
        <v>118.74445513501355</v>
      </c>
    </row>
    <row r="55" spans="1:12" x14ac:dyDescent="0.2">
      <c r="B55" s="71"/>
    </row>
  </sheetData>
  <sheetProtection selectLockedCells="1" selectUnlockedCells="1"/>
  <mergeCells count="12">
    <mergeCell ref="B31:B32"/>
    <mergeCell ref="C31:C32"/>
    <mergeCell ref="J12:J13"/>
    <mergeCell ref="K12:K13"/>
    <mergeCell ref="A47:A48"/>
    <mergeCell ref="B47:B48"/>
    <mergeCell ref="C3:K3"/>
    <mergeCell ref="C4:K4"/>
    <mergeCell ref="C5:K5"/>
    <mergeCell ref="D6:K6"/>
    <mergeCell ref="A9:K9"/>
    <mergeCell ref="A31:A32"/>
  </mergeCells>
  <pageMargins left="0.62992125984251968" right="0.23622047244094491" top="0.15748031496062992" bottom="0.35433070866141736" header="0.31496062992125984" footer="0.31496062992125984"/>
  <pageSetup paperSize="9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2022-07-07T08:05:45Z</cp:lastPrinted>
  <dcterms:created xsi:type="dcterms:W3CDTF">2022-07-12T14:47:06Z</dcterms:created>
  <dcterms:modified xsi:type="dcterms:W3CDTF">2022-07-12T14:47:06Z</dcterms:modified>
</cp:coreProperties>
</file>