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600" windowWidth="16935" windowHeight="10935" activeTab="1"/>
  </bookViews>
  <sheets>
    <sheet name="Инвентаризация" sheetId="1" r:id="rId1"/>
    <sheet name="Паспорт" sheetId="2" r:id="rId2"/>
  </sheets>
  <calcPr calcId="125725"/>
</workbook>
</file>

<file path=xl/calcChain.xml><?xml version="1.0" encoding="utf-8"?>
<calcChain xmlns="http://schemas.openxmlformats.org/spreadsheetml/2006/main">
  <c r="B53" i="1"/>
  <c r="B60"/>
  <c r="B67"/>
  <c r="B74"/>
  <c r="B82"/>
  <c r="B89"/>
  <c r="B105"/>
  <c r="B107"/>
  <c r="B108"/>
  <c r="B112"/>
  <c r="B120"/>
  <c r="B129"/>
  <c r="B137"/>
  <c r="B146"/>
  <c r="B152"/>
  <c r="B167"/>
  <c r="B176"/>
  <c r="B188"/>
  <c r="B196"/>
  <c r="B208"/>
  <c r="B214"/>
  <c r="B221"/>
  <c r="B235"/>
  <c r="B242"/>
  <c r="B249"/>
  <c r="B255"/>
  <c r="B261"/>
  <c r="B273"/>
  <c r="B280"/>
  <c r="B292"/>
  <c r="B298"/>
  <c r="B313"/>
  <c r="A83" i="2"/>
  <c r="I79"/>
  <c r="H79"/>
  <c r="G79"/>
  <c r="F79"/>
  <c r="E79"/>
  <c r="D79"/>
  <c r="C79"/>
  <c r="A74"/>
  <c r="A72"/>
  <c r="A64"/>
  <c r="A63"/>
  <c r="A58"/>
  <c r="A48"/>
  <c r="A47"/>
  <c r="G36"/>
  <c r="F36"/>
  <c r="C35"/>
  <c r="C32"/>
  <c r="C29"/>
  <c r="D289" i="1"/>
  <c r="D377"/>
  <c r="D288"/>
  <c r="D376"/>
  <c r="D287"/>
  <c r="D375"/>
  <c r="D374" s="1"/>
  <c r="C374"/>
  <c r="D270"/>
  <c r="D372"/>
  <c r="D269"/>
  <c r="D371"/>
  <c r="D370" s="1"/>
  <c r="C370"/>
  <c r="D232"/>
  <c r="D368"/>
  <c r="D231"/>
  <c r="D367"/>
  <c r="D230"/>
  <c r="D366"/>
  <c r="D229"/>
  <c r="D365"/>
  <c r="D228"/>
  <c r="D364"/>
  <c r="D363" s="1"/>
  <c r="C363"/>
  <c r="D164"/>
  <c r="D361"/>
  <c r="D163"/>
  <c r="D360"/>
  <c r="D162"/>
  <c r="D359"/>
  <c r="D161"/>
  <c r="D358"/>
  <c r="D160"/>
  <c r="D357"/>
  <c r="D159"/>
  <c r="D356"/>
  <c r="D158"/>
  <c r="D355"/>
  <c r="D354" s="1"/>
  <c r="C354"/>
  <c r="D102"/>
  <c r="D352"/>
  <c r="D101"/>
  <c r="D351"/>
  <c r="D100"/>
  <c r="D350"/>
  <c r="D99"/>
  <c r="D349"/>
  <c r="D98"/>
  <c r="D348"/>
  <c r="D97"/>
  <c r="D347"/>
  <c r="D96"/>
  <c r="D346"/>
  <c r="D345" s="1"/>
  <c r="C345"/>
  <c r="D50"/>
  <c r="D343"/>
  <c r="D49"/>
  <c r="D342"/>
  <c r="D48"/>
  <c r="D341"/>
  <c r="D47"/>
  <c r="D340"/>
  <c r="D46"/>
  <c r="D339"/>
  <c r="D45"/>
  <c r="D338"/>
  <c r="D337" s="1"/>
  <c r="C337"/>
  <c r="D5"/>
  <c r="D335"/>
  <c r="D4"/>
  <c r="D334"/>
  <c r="D3"/>
  <c r="D333"/>
  <c r="D2"/>
  <c r="D332"/>
  <c r="D331" s="1"/>
  <c r="C331"/>
  <c r="D323" s="1"/>
  <c r="D329"/>
  <c r="D328"/>
  <c r="D327"/>
  <c r="D326"/>
  <c r="D325"/>
  <c r="D324"/>
  <c r="I313"/>
  <c r="H313"/>
  <c r="G313"/>
  <c r="F313"/>
  <c r="E313"/>
  <c r="D313"/>
  <c r="C313"/>
  <c r="I298"/>
  <c r="H298"/>
  <c r="G298"/>
  <c r="F298"/>
  <c r="E298"/>
  <c r="D298"/>
  <c r="C298"/>
  <c r="I292"/>
  <c r="H292"/>
  <c r="G292"/>
  <c r="F292"/>
  <c r="E292"/>
  <c r="D292"/>
  <c r="C292"/>
  <c r="I280"/>
  <c r="H280"/>
  <c r="G280"/>
  <c r="F280"/>
  <c r="E280"/>
  <c r="D280"/>
  <c r="C280"/>
  <c r="I273"/>
  <c r="H273"/>
  <c r="G273"/>
  <c r="F273"/>
  <c r="E273"/>
  <c r="D273"/>
  <c r="C273"/>
  <c r="I261"/>
  <c r="H261"/>
  <c r="G261"/>
  <c r="F261"/>
  <c r="E261"/>
  <c r="D261"/>
  <c r="C261"/>
  <c r="I255"/>
  <c r="H255"/>
  <c r="G255"/>
  <c r="F255"/>
  <c r="E255"/>
  <c r="D255"/>
  <c r="C255"/>
  <c r="I249"/>
  <c r="H249"/>
  <c r="G249"/>
  <c r="F249"/>
  <c r="E249"/>
  <c r="D249"/>
  <c r="C249"/>
  <c r="I242"/>
  <c r="H242"/>
  <c r="G242"/>
  <c r="F242"/>
  <c r="E242"/>
  <c r="D242"/>
  <c r="C242"/>
  <c r="I235"/>
  <c r="H235"/>
  <c r="G235"/>
  <c r="F235"/>
  <c r="E235"/>
  <c r="D235"/>
  <c r="C235"/>
  <c r="I221"/>
  <c r="H221"/>
  <c r="G221"/>
  <c r="F221"/>
  <c r="E221"/>
  <c r="D221"/>
  <c r="C221"/>
  <c r="I214"/>
  <c r="H214"/>
  <c r="G214"/>
  <c r="F214"/>
  <c r="E214"/>
  <c r="D214"/>
  <c r="C214"/>
  <c r="I208"/>
  <c r="H208"/>
  <c r="G208"/>
  <c r="F208"/>
  <c r="E208"/>
  <c r="D208"/>
  <c r="C208"/>
  <c r="I196"/>
  <c r="H196"/>
  <c r="G196"/>
  <c r="F196"/>
  <c r="E196"/>
  <c r="D196"/>
  <c r="C196"/>
  <c r="I188"/>
  <c r="H188"/>
  <c r="G188"/>
  <c r="F188"/>
  <c r="E188"/>
  <c r="D188"/>
  <c r="C188"/>
  <c r="I176"/>
  <c r="H176"/>
  <c r="G176"/>
  <c r="F176"/>
  <c r="E176"/>
  <c r="D176"/>
  <c r="C176"/>
  <c r="I167"/>
  <c r="H167"/>
  <c r="G167"/>
  <c r="F167"/>
  <c r="E167"/>
  <c r="D167"/>
  <c r="C167"/>
  <c r="I152"/>
  <c r="H152"/>
  <c r="G152"/>
  <c r="F152"/>
  <c r="E152"/>
  <c r="D152"/>
  <c r="C152"/>
  <c r="I146"/>
  <c r="H146"/>
  <c r="G146"/>
  <c r="F146"/>
  <c r="E146"/>
  <c r="D146"/>
  <c r="C146"/>
  <c r="I137"/>
  <c r="H137"/>
  <c r="G137"/>
  <c r="F137"/>
  <c r="E137"/>
  <c r="D137"/>
  <c r="C137"/>
  <c r="I129"/>
  <c r="H129"/>
  <c r="G129"/>
  <c r="F129"/>
  <c r="E129"/>
  <c r="D129"/>
  <c r="C129"/>
  <c r="I120"/>
  <c r="H120"/>
  <c r="G120"/>
  <c r="F120"/>
  <c r="E120"/>
  <c r="D120"/>
  <c r="C120"/>
  <c r="H112"/>
  <c r="G112"/>
  <c r="F112"/>
  <c r="E112"/>
  <c r="D112"/>
  <c r="C112"/>
  <c r="A107"/>
  <c r="A108"/>
  <c r="A106"/>
  <c r="I105"/>
  <c r="H105"/>
  <c r="G105"/>
  <c r="F105"/>
  <c r="E105"/>
  <c r="D105"/>
  <c r="C105"/>
  <c r="E98"/>
  <c r="E97"/>
  <c r="I89"/>
  <c r="H89"/>
  <c r="G89"/>
  <c r="F89"/>
  <c r="E89"/>
  <c r="D89"/>
  <c r="C89"/>
  <c r="I82"/>
  <c r="H82"/>
  <c r="G82"/>
  <c r="F82"/>
  <c r="E82"/>
  <c r="D82"/>
  <c r="C82"/>
  <c r="I74"/>
  <c r="H74"/>
  <c r="G74"/>
  <c r="F74"/>
  <c r="E74"/>
  <c r="D74"/>
  <c r="C74"/>
  <c r="I67"/>
  <c r="H67"/>
  <c r="G67"/>
  <c r="F67"/>
  <c r="E67"/>
  <c r="D67"/>
  <c r="C67"/>
  <c r="I60"/>
  <c r="H60"/>
  <c r="G60"/>
  <c r="F60"/>
  <c r="E60"/>
  <c r="D60"/>
  <c r="C60"/>
  <c r="I53"/>
  <c r="H53"/>
  <c r="G53"/>
  <c r="F53"/>
  <c r="E53"/>
  <c r="D53"/>
  <c r="C53"/>
  <c r="I36"/>
  <c r="H36"/>
  <c r="G36"/>
  <c r="F36"/>
  <c r="E36"/>
  <c r="D36"/>
  <c r="C36"/>
  <c r="B36"/>
  <c r="I28"/>
  <c r="H28"/>
  <c r="G28"/>
  <c r="F28"/>
  <c r="E28"/>
  <c r="D28"/>
  <c r="C28"/>
  <c r="B28"/>
  <c r="I19"/>
  <c r="H19"/>
  <c r="G19"/>
  <c r="F19"/>
  <c r="E19"/>
  <c r="D19"/>
  <c r="C19"/>
  <c r="B19"/>
  <c r="L10"/>
  <c r="K10"/>
  <c r="J10"/>
  <c r="I10"/>
  <c r="H10"/>
  <c r="G10"/>
  <c r="F10"/>
  <c r="E10"/>
  <c r="D10"/>
  <c r="C10"/>
  <c r="B10"/>
  <c r="F4"/>
  <c r="E4"/>
</calcChain>
</file>

<file path=xl/sharedStrings.xml><?xml version="1.0" encoding="utf-8"?>
<sst xmlns="http://schemas.openxmlformats.org/spreadsheetml/2006/main" count="978" uniqueCount="355">
  <si>
    <t>Минимальный перечень</t>
  </si>
  <si>
    <t>Характеристика 1</t>
  </si>
  <si>
    <t>Характеристика 2</t>
  </si>
  <si>
    <t>Характеристика 3</t>
  </si>
  <si>
    <t>Состояние</t>
  </si>
  <si>
    <t>Размер, площадь, длина, протяженность</t>
  </si>
  <si>
    <t>Количество, размер единицы</t>
  </si>
  <si>
    <t>Дворовые проезды</t>
  </si>
  <si>
    <t xml:space="preserve">Покрытие </t>
  </si>
  <si>
    <t>Нет характеристик</t>
  </si>
  <si>
    <t>Площадь, кв. м</t>
  </si>
  <si>
    <t>Ширина проезда, м</t>
  </si>
  <si>
    <t>Комментарии</t>
  </si>
  <si>
    <t>асфальт</t>
  </si>
  <si>
    <t>отличное</t>
  </si>
  <si>
    <t>бетон</t>
  </si>
  <si>
    <t>отличное, требуется разметка</t>
  </si>
  <si>
    <t>брусчатка</t>
  </si>
  <si>
    <t>требуется ремонт</t>
  </si>
  <si>
    <t>газонная решетка</t>
  </si>
  <si>
    <t>требуется реконструкция</t>
  </si>
  <si>
    <t>грунт</t>
  </si>
  <si>
    <t>другое</t>
  </si>
  <si>
    <t>Освещение</t>
  </si>
  <si>
    <t>Тип опоры</t>
  </si>
  <si>
    <t>Тип светильника</t>
  </si>
  <si>
    <t>Высота опоры, м</t>
  </si>
  <si>
    <t>Протяженность сети, п. м.</t>
  </si>
  <si>
    <t>Кол-во точек подключения, ед.</t>
  </si>
  <si>
    <t>опора металлическая</t>
  </si>
  <si>
    <t>накаливания</t>
  </si>
  <si>
    <t>высота менее 3 метров</t>
  </si>
  <si>
    <t>опора деревянная</t>
  </si>
  <si>
    <t>ртутный</t>
  </si>
  <si>
    <t>высота 3 - 5 метров</t>
  </si>
  <si>
    <t>опора бетонная</t>
  </si>
  <si>
    <t>галогеновый</t>
  </si>
  <si>
    <t>высота 5 - 7 метров</t>
  </si>
  <si>
    <t>требуется замена</t>
  </si>
  <si>
    <t>опора настенная установка</t>
  </si>
  <si>
    <t>люминесцентный</t>
  </si>
  <si>
    <t>настенный</t>
  </si>
  <si>
    <t>светодиодный</t>
  </si>
  <si>
    <t>Скамейки</t>
  </si>
  <si>
    <t>Тип</t>
  </si>
  <si>
    <t>Материал</t>
  </si>
  <si>
    <t>Количество мест</t>
  </si>
  <si>
    <t>Размер скамейки, м</t>
  </si>
  <si>
    <t>Количество, ед.</t>
  </si>
  <si>
    <t>со спинкой</t>
  </si>
  <si>
    <t>металл</t>
  </si>
  <si>
    <t>1 - местная</t>
  </si>
  <si>
    <t>без спинки</t>
  </si>
  <si>
    <t>2 - местная</t>
  </si>
  <si>
    <t>требуется покраска</t>
  </si>
  <si>
    <t>дизайн скамейка - элемент МАФ</t>
  </si>
  <si>
    <t>пластик</t>
  </si>
  <si>
    <t>3 - местная</t>
  </si>
  <si>
    <t>дерево</t>
  </si>
  <si>
    <t>4 и более мест</t>
  </si>
  <si>
    <t>самодельные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</si>
  <si>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</si>
  <si>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</si>
  <si>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</si>
  <si>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</si>
  <si>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</si>
  <si>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Дополнительный перечень</t>
  </si>
  <si>
    <t>Озеленение</t>
  </si>
  <si>
    <t>Газон</t>
  </si>
  <si>
    <t>обыкновенный</t>
  </si>
  <si>
    <t>ухоженный</t>
  </si>
  <si>
    <t>партерный</t>
  </si>
  <si>
    <t>требуется уход</t>
  </si>
  <si>
    <t>разнотравный</t>
  </si>
  <si>
    <t>требуется восстановление</t>
  </si>
  <si>
    <t>луговой</t>
  </si>
  <si>
    <t>Кустарник</t>
  </si>
  <si>
    <t>Высота, м</t>
  </si>
  <si>
    <t>листопадный</t>
  </si>
  <si>
    <t>до 0,5 метров</t>
  </si>
  <si>
    <t>ухоженное</t>
  </si>
  <si>
    <t>вечнозеленый</t>
  </si>
  <si>
    <t>0,5 - 1 метр</t>
  </si>
  <si>
    <t>цветущий</t>
  </si>
  <si>
    <t>1 - 2 метра</t>
  </si>
  <si>
    <t>требуется удаление/замена</t>
  </si>
  <si>
    <t>плодовый</t>
  </si>
  <si>
    <t>более 2 метров</t>
  </si>
  <si>
    <t>Дерево</t>
  </si>
  <si>
    <t>Количество деревьев, ед.</t>
  </si>
  <si>
    <t>вечнозеленое</t>
  </si>
  <si>
    <t>до 1 метра</t>
  </si>
  <si>
    <t xml:space="preserve">листопадное неплодовое </t>
  </si>
  <si>
    <t>листопадное плодовое</t>
  </si>
  <si>
    <t>2 - 4 метра</t>
  </si>
  <si>
    <t>более 4 метров</t>
  </si>
  <si>
    <t>Цветник</t>
  </si>
  <si>
    <t>Количество цветников, ед.</t>
  </si>
  <si>
    <t>клумба</t>
  </si>
  <si>
    <t xml:space="preserve">Техника ухода </t>
  </si>
  <si>
    <t>горка</t>
  </si>
  <si>
    <t>формированная</t>
  </si>
  <si>
    <t>палисадник</t>
  </si>
  <si>
    <t>свободно растущая</t>
  </si>
  <si>
    <t>подвесной</t>
  </si>
  <si>
    <t>Живая изгородь</t>
  </si>
  <si>
    <t>Протяженность, п. м.</t>
  </si>
  <si>
    <t>листопадные кустарники</t>
  </si>
  <si>
    <t>вечнозеленые кустарники</t>
  </si>
  <si>
    <t>цветущие</t>
  </si>
  <si>
    <t>вьющиеся</t>
  </si>
  <si>
    <t>Вертикальное озеленение</t>
  </si>
  <si>
    <t>вазоны</t>
  </si>
  <si>
    <t>многоуровневый сад</t>
  </si>
  <si>
    <t>Дорожки и линейные объекты</t>
  </si>
  <si>
    <t>Пешеходная дорожка</t>
  </si>
  <si>
    <t>Площадь покрытия, кв. м</t>
  </si>
  <si>
    <t>Ширина покрытия, м</t>
  </si>
  <si>
    <t>Фотографии повреждений покрытия с линейкой</t>
  </si>
  <si>
    <t>покрытие асфальт</t>
  </si>
  <si>
    <t>покрытие бетон</t>
  </si>
  <si>
    <t>покрытие плитка</t>
  </si>
  <si>
    <t>покрытие брусчатка</t>
  </si>
  <si>
    <t>Автомобильная парковка</t>
  </si>
  <si>
    <t>Места для инвалидов</t>
  </si>
  <si>
    <t>Количество мест, ед.</t>
  </si>
  <si>
    <t>Наличие обозначения</t>
  </si>
  <si>
    <t>мест для инвалидов до 1%</t>
  </si>
  <si>
    <t>разметка и знак</t>
  </si>
  <si>
    <t>мест для инвалидов от 2% до 5%</t>
  </si>
  <si>
    <t>только разметка</t>
  </si>
  <si>
    <t>мест для инвалидов от 5% до 10%</t>
  </si>
  <si>
    <t>только знак</t>
  </si>
  <si>
    <t>мест для инвалидов от 10% до 15%</t>
  </si>
  <si>
    <t>отсутствует</t>
  </si>
  <si>
    <t>мест для инвалидов более 15%</t>
  </si>
  <si>
    <t>Ограждение</t>
  </si>
  <si>
    <t>Состояние покрытия</t>
  </si>
  <si>
    <t>оградка до 50 см высотой</t>
  </si>
  <si>
    <t>металл черный</t>
  </si>
  <si>
    <t>окрашено</t>
  </si>
  <si>
    <t>ограда до 120 см высотой</t>
  </si>
  <si>
    <t>горячее оцинкование</t>
  </si>
  <si>
    <t xml:space="preserve">требуется покраска </t>
  </si>
  <si>
    <t>требуется окраска</t>
  </si>
  <si>
    <t>забор выше 120 см</t>
  </si>
  <si>
    <t>нержавеющая сталь</t>
  </si>
  <si>
    <t>окраска не требуется</t>
  </si>
  <si>
    <t>Устройства ограничения движения</t>
  </si>
  <si>
    <t>Механизация</t>
  </si>
  <si>
    <t>искуственная неровность</t>
  </si>
  <si>
    <t>автоматический</t>
  </si>
  <si>
    <t>шлагбаум</t>
  </si>
  <si>
    <t>ручной</t>
  </si>
  <si>
    <t>ворота</t>
  </si>
  <si>
    <t>цепь</t>
  </si>
  <si>
    <t>парковочный столбик</t>
  </si>
  <si>
    <t>Велодорожка</t>
  </si>
  <si>
    <t>набивное</t>
  </si>
  <si>
    <t>полимерное</t>
  </si>
  <si>
    <t>Информационный стенд</t>
  </si>
  <si>
    <t>Назначение</t>
  </si>
  <si>
    <t>стационарный</t>
  </si>
  <si>
    <t>Пандус</t>
  </si>
  <si>
    <t>Размер, м</t>
  </si>
  <si>
    <t>Перепад высот, м</t>
  </si>
  <si>
    <t>Плоскостные сооружения</t>
  </si>
  <si>
    <t>Детская площадка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</si>
  <si>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</si>
  <si>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</si>
  <si>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</si>
  <si>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</si>
  <si>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Спортивно-игровая площадка</t>
  </si>
  <si>
    <t>Вид спорта</t>
  </si>
  <si>
    <t>Освещение спортивной зоны</t>
  </si>
  <si>
    <t>футбол</t>
  </si>
  <si>
    <t>газон</t>
  </si>
  <si>
    <t>специальное освещение</t>
  </si>
  <si>
    <t>теннис</t>
  </si>
  <si>
    <t>за счет общедворовых фонарей</t>
  </si>
  <si>
    <t>требуется ремонт покрытия</t>
  </si>
  <si>
    <t>волейбол</t>
  </si>
  <si>
    <t>освещение отсутствует</t>
  </si>
  <si>
    <t>требуется ремонт оборудования</t>
  </si>
  <si>
    <t>хоккей</t>
  </si>
  <si>
    <t>песок</t>
  </si>
  <si>
    <t>требуется замена покрытия</t>
  </si>
  <si>
    <t>баскетбол</t>
  </si>
  <si>
    <t>требуется замена оборудования</t>
  </si>
  <si>
    <t>экстремальный вид спорта</t>
  </si>
  <si>
    <t>требуется комплексный ремонт</t>
  </si>
  <si>
    <t>требуется полная реконструкция</t>
  </si>
  <si>
    <t>Спортивное оборудование</t>
  </si>
  <si>
    <t>тренажер</t>
  </si>
  <si>
    <t>параллельные брусья</t>
  </si>
  <si>
    <t>турник</t>
  </si>
  <si>
    <t>шведская стенка</t>
  </si>
  <si>
    <t>Мебель для игровых площадок</t>
  </si>
  <si>
    <t>Возрастная группа</t>
  </si>
  <si>
    <t>Тип подвеса</t>
  </si>
  <si>
    <t>песочница</t>
  </si>
  <si>
    <t>3 - 6 лет</t>
  </si>
  <si>
    <t>веревочный</t>
  </si>
  <si>
    <t>карусель</t>
  </si>
  <si>
    <t>7 - 16 лет</t>
  </si>
  <si>
    <t>цепной</t>
  </si>
  <si>
    <t>качели</t>
  </si>
  <si>
    <t>универсальная</t>
  </si>
  <si>
    <t>жесткий</t>
  </si>
  <si>
    <t>качалка</t>
  </si>
  <si>
    <t>домик</t>
  </si>
  <si>
    <t>балансир</t>
  </si>
  <si>
    <t>игровой комплекс</t>
  </si>
  <si>
    <t>Площадка для выгула собак</t>
  </si>
  <si>
    <t>Наличие ограждения</t>
  </si>
  <si>
    <t>Наличие оборудования</t>
  </si>
  <si>
    <t>да</t>
  </si>
  <si>
    <t>специальное</t>
  </si>
  <si>
    <t>нет</t>
  </si>
  <si>
    <t>самодельное</t>
  </si>
  <si>
    <t>Велопарковка</t>
  </si>
  <si>
    <t>Количество парковочных мест, ед.</t>
  </si>
  <si>
    <t>Контейнерная площадка</t>
  </si>
  <si>
    <t>открытая площадка</t>
  </si>
  <si>
    <t>огороженная площадка без крыши</t>
  </si>
  <si>
    <t>площадка под навесом</t>
  </si>
  <si>
    <t>Малые архитектурные формы</t>
  </si>
  <si>
    <t>Накопитель ТКО</t>
  </si>
  <si>
    <t>Размер накопителя, куб. м</t>
  </si>
  <si>
    <t>Вместимость, куб. м</t>
  </si>
  <si>
    <t>контейнер</t>
  </si>
  <si>
    <t>свободный ввод</t>
  </si>
  <si>
    <t>бункер</t>
  </si>
  <si>
    <t>Стол</t>
  </si>
  <si>
    <t>Размер, ед.</t>
  </si>
  <si>
    <t>Форма</t>
  </si>
  <si>
    <t>шахматный</t>
  </si>
  <si>
    <t>прямоугольный</t>
  </si>
  <si>
    <t>теннисный</t>
  </si>
  <si>
    <t>круглый</t>
  </si>
  <si>
    <t>декоративный</t>
  </si>
  <si>
    <t>универсальный</t>
  </si>
  <si>
    <t>Беседка</t>
  </si>
  <si>
    <t>Навес</t>
  </si>
  <si>
    <t>Покрытие пола</t>
  </si>
  <si>
    <t>Фонтан</t>
  </si>
  <si>
    <t>Размер (диаметр)</t>
  </si>
  <si>
    <t>Другое</t>
  </si>
  <si>
    <t>Водоём</t>
  </si>
  <si>
    <t>пруд</t>
  </si>
  <si>
    <t>каскад</t>
  </si>
  <si>
    <t>ручей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</si>
  <si>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</si>
  <si>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</si>
  <si>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</si>
  <si>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</si>
  <si>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</si>
  <si>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Строения, сооружения</t>
  </si>
  <si>
    <t>Жилое</t>
  </si>
  <si>
    <t>Год постройки</t>
  </si>
  <si>
    <t>МКД</t>
  </si>
  <si>
    <t>ИЖС</t>
  </si>
  <si>
    <t>среднее</t>
  </si>
  <si>
    <t>блокированный</t>
  </si>
  <si>
    <t>Нежилое капитальное</t>
  </si>
  <si>
    <t>гараж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</si>
  <si>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</si>
  <si>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</si>
  <si>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</si>
  <si>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</si>
  <si>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</si>
  <si>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</si>
  <si>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</si>
  <si>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</si>
  <si>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</si>
  <si>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</si>
  <si>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</si>
  <si>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</si>
  <si>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</si>
  <si>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</si>
  <si>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Сводный перечень</t>
  </si>
  <si>
    <t>Виды работ</t>
  </si>
  <si>
    <t>Демонтаж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</si>
  <si>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</si>
  <si>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</si>
  <si>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</si>
  <si>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</si>
  <si>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</si>
  <si>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</si>
  <si>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</si>
  <si>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УТВЕРЖДАЮ</t>
  </si>
  <si>
    <t>глава администрации</t>
  </si>
  <si>
    <t>И.А.Ильин</t>
  </si>
  <si>
    <t>Паспорт благоустройства</t>
  </si>
  <si>
    <t>дворовой территории</t>
  </si>
  <si>
    <t>муниципального образования</t>
  </si>
  <si>
    <t>Елизаветинское сельское поселение</t>
  </si>
  <si>
    <t>№</t>
  </si>
  <si>
    <t>дата</t>
  </si>
  <si>
    <t>13.11.2017</t>
  </si>
  <si>
    <t>Адрес территории:</t>
  </si>
  <si>
    <t>д.Шпаньково, ул. Алексея Рыкунова, д.13, д.14</t>
  </si>
  <si>
    <t>Общая площадь:</t>
  </si>
  <si>
    <t>Численность населения:</t>
  </si>
  <si>
    <t>от 0 до 7 лет</t>
  </si>
  <si>
    <t>от 7 до 14 лет</t>
  </si>
  <si>
    <t>старше 14 лет</t>
  </si>
  <si>
    <t>пенсионеры</t>
  </si>
  <si>
    <t>Возрастной состав:</t>
  </si>
  <si>
    <t>Великанова Н.Н.</t>
  </si>
  <si>
    <t>Минимальный перечень видов работ по благоустройству</t>
  </si>
  <si>
    <t>Справочно:</t>
  </si>
  <si>
    <t>№
п/п</t>
  </si>
  <si>
    <t>Наименование
элемента</t>
  </si>
  <si>
    <t>Характеристика 1
(тип, вид)</t>
  </si>
  <si>
    <t>Характеристика 2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</si>
  <si>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</si>
  <si>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</si>
  <si>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</si>
  <si>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авто</t>
  </si>
  <si>
    <t>(выбрать из списка)</t>
  </si>
  <si>
    <t>(ввести значение)</t>
  </si>
  <si>
    <t>(свободный ввод)</t>
  </si>
  <si>
    <t>скамейки</t>
  </si>
  <si>
    <t>Дополнительный перечень видов работ по благоустройству</t>
  </si>
  <si>
    <t>озеленение</t>
  </si>
  <si>
    <t>Характеристика 1
(тип, вид, покрытие)</t>
  </si>
  <si>
    <t>Характеристика 2
(тип2, материал)</t>
  </si>
  <si>
    <t>кустарник</t>
  </si>
  <si>
    <t>1-2 метра</t>
  </si>
  <si>
    <t>дорожки и линейные объекты</t>
  </si>
  <si>
    <t>Характеристика 2
(тип,вид, материал)</t>
  </si>
  <si>
    <t>Характеристика 3
(тип, вид, количество)</t>
  </si>
  <si>
    <t>плоскостные сооружения</t>
  </si>
  <si>
    <t>открытая</t>
  </si>
  <si>
    <t>малые архитектурные формы</t>
  </si>
  <si>
    <t>строения, сооружения</t>
  </si>
  <si>
    <t>Площадь</t>
  </si>
  <si>
    <t>Ремонт, строительство, реконструкция</t>
  </si>
  <si>
    <t>Наименование
раздела</t>
  </si>
  <si>
    <t>Мероприятие</t>
  </si>
  <si>
    <t>Единица измерения</t>
  </si>
  <si>
    <t>Количество</t>
  </si>
  <si>
    <t>Ориентировочная стоимость за единицу</t>
  </si>
  <si>
    <t>Цена</t>
  </si>
  <si>
    <r>
      <t>м</t>
    </r>
    <r>
      <rPr>
        <vertAlign val="superscript"/>
        <sz val="6"/>
        <color indexed="8"/>
        <rFont val="Calibri"/>
      </rPr>
      <t>2</t>
    </r>
  </si>
  <si>
    <t>шт</t>
  </si>
  <si>
    <t>строительство</t>
  </si>
  <si>
    <t>м.п.</t>
  </si>
  <si>
    <t>цветник</t>
  </si>
  <si>
    <r>
      <rPr>
        <b/>
        <sz val="6"/>
        <color indexed="8"/>
        <rFont val="Calibri"/>
      </rPr>
      <t>ИТОГО:</t>
    </r>
  </si>
  <si>
    <t>Приложение 2</t>
  </si>
  <si>
    <t>к постановлению администрации</t>
  </si>
  <si>
    <t>Елизаветинского сельского посления</t>
  </si>
  <si>
    <t>от 23.11.2017 г.  №450</t>
  </si>
</sst>
</file>

<file path=xl/styles.xml><?xml version="1.0" encoding="utf-8"?>
<styleSheet xmlns="http://schemas.openxmlformats.org/spreadsheetml/2006/main">
  <numFmts count="1">
    <numFmt numFmtId="164" formatCode="m/d/yyyy"/>
  </numFmts>
  <fonts count="33">
    <font>
      <sz val="11"/>
      <color theme="1"/>
      <name val="Calibri"/>
    </font>
    <font>
      <b/>
      <sz val="14"/>
      <color indexed="8"/>
      <name val="Times New Roman"/>
    </font>
    <font>
      <sz val="11"/>
      <color indexed="8"/>
      <name val="Times New Roman"/>
    </font>
    <font>
      <sz val="11"/>
      <color indexed="8"/>
      <name val="Calibri"/>
    </font>
    <font>
      <sz val="11"/>
      <color indexed="23"/>
      <name val="Times New Roman"/>
    </font>
    <font>
      <b/>
      <sz val="11"/>
      <color indexed="8"/>
      <name val="Times New Roman"/>
    </font>
    <font>
      <b/>
      <sz val="11"/>
      <color indexed="16"/>
      <name val="Times New Roman"/>
    </font>
    <font>
      <sz val="11"/>
      <color indexed="16"/>
      <name val="Times New Roman"/>
    </font>
    <font>
      <i/>
      <sz val="11"/>
      <color indexed="8"/>
      <name val="Times New Roman"/>
    </font>
    <font>
      <sz val="11"/>
      <color indexed="8"/>
      <name val="Times New Roman"/>
    </font>
    <font>
      <sz val="14"/>
      <color indexed="8"/>
      <name val="Times New Roman"/>
    </font>
    <font>
      <sz val="14"/>
      <color indexed="8"/>
      <name val="Times New Roman"/>
    </font>
    <font>
      <sz val="12"/>
      <color indexed="8"/>
      <name val="Times New Roman"/>
    </font>
    <font>
      <b/>
      <sz val="16"/>
      <color indexed="8"/>
      <name val="Times New Roman"/>
    </font>
    <font>
      <sz val="12"/>
      <color indexed="8"/>
      <name val="Calibri"/>
    </font>
    <font>
      <b/>
      <sz val="14"/>
      <color indexed="8"/>
      <name val="Times New Roman"/>
    </font>
    <font>
      <b/>
      <u/>
      <sz val="14"/>
      <color indexed="8"/>
      <name val="Times New Roman"/>
    </font>
    <font>
      <b/>
      <sz val="11"/>
      <color indexed="8"/>
      <name val="Times New Roman"/>
    </font>
    <font>
      <sz val="10"/>
      <color indexed="8"/>
      <name val="Times New Roman"/>
    </font>
    <font>
      <sz val="7"/>
      <color indexed="8"/>
      <name val="Times New Roman"/>
    </font>
    <font>
      <sz val="8"/>
      <color indexed="23"/>
      <name val="Calibri"/>
    </font>
    <font>
      <b/>
      <sz val="12"/>
      <color indexed="8"/>
      <name val="Times New Roman"/>
    </font>
    <font>
      <b/>
      <sz val="6"/>
      <color indexed="8"/>
      <name val="Calibri"/>
    </font>
    <font>
      <sz val="6"/>
      <color indexed="8"/>
      <name val="Calibri"/>
    </font>
    <font>
      <b/>
      <sz val="8"/>
      <color indexed="8"/>
      <name val="Calibri"/>
    </font>
    <font>
      <b/>
      <sz val="14"/>
      <color indexed="8"/>
      <name val="Calibri"/>
    </font>
    <font>
      <b/>
      <sz val="12"/>
      <color indexed="8"/>
      <name val="Times New Roman"/>
    </font>
    <font>
      <b/>
      <sz val="12"/>
      <color indexed="8"/>
      <name val="Calibri"/>
    </font>
    <font>
      <sz val="9"/>
      <color indexed="23"/>
      <name val="Calibri"/>
    </font>
    <font>
      <sz val="8"/>
      <color indexed="8"/>
      <name val="Calibri"/>
    </font>
    <font>
      <sz val="9"/>
      <color indexed="8"/>
      <name val="Calibri"/>
    </font>
    <font>
      <vertAlign val="superscript"/>
      <sz val="6"/>
      <color indexed="8"/>
      <name val="Calibri"/>
    </font>
    <font>
      <sz val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ashDot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ashDot">
        <color indexed="8"/>
      </right>
      <top style="thin">
        <color indexed="8"/>
      </top>
      <bottom style="thin">
        <color indexed="8"/>
      </bottom>
      <diagonal/>
    </border>
    <border>
      <left style="dashDot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Dot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5" borderId="0" xfId="0" applyNumberFormat="1" applyFont="1" applyFill="1" applyBorder="1" applyAlignment="1">
      <alignment horizontal="right" vertical="center"/>
    </xf>
    <xf numFmtId="49" fontId="1" fillId="5" borderId="0" xfId="0" applyNumberFormat="1" applyFont="1" applyFill="1" applyBorder="1" applyAlignment="1">
      <alignment vertical="center"/>
    </xf>
    <xf numFmtId="0" fontId="2" fillId="5" borderId="0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5" fillId="6" borderId="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" fillId="5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 wrapText="1"/>
    </xf>
    <xf numFmtId="0" fontId="5" fillId="7" borderId="1" xfId="0" applyNumberFormat="1" applyFont="1" applyFill="1" applyBorder="1" applyAlignment="1">
      <alignment vertical="center"/>
    </xf>
    <xf numFmtId="0" fontId="5" fillId="7" borderId="0" xfId="0" applyNumberFormat="1" applyFont="1" applyFill="1" applyBorder="1" applyAlignment="1">
      <alignment vertical="center"/>
    </xf>
    <xf numFmtId="0" fontId="2" fillId="7" borderId="0" xfId="0" applyNumberFormat="1" applyFont="1" applyFill="1" applyBorder="1" applyAlignment="1">
      <alignment vertical="center"/>
    </xf>
    <xf numFmtId="0" fontId="0" fillId="0" borderId="0" xfId="0" applyNumberFormat="1" applyFont="1" applyBorder="1"/>
    <xf numFmtId="0" fontId="2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8" fillId="7" borderId="0" xfId="0" applyNumberFormat="1" applyFont="1" applyFill="1" applyBorder="1" applyAlignment="1">
      <alignment vertical="center"/>
    </xf>
    <xf numFmtId="0" fontId="0" fillId="5" borderId="0" xfId="0" applyNumberFormat="1" applyFont="1" applyFill="1" applyBorder="1"/>
    <xf numFmtId="0" fontId="2" fillId="0" borderId="0" xfId="0" applyNumberFormat="1" applyFont="1" applyBorder="1"/>
    <xf numFmtId="0" fontId="2" fillId="5" borderId="0" xfId="0" applyNumberFormat="1" applyFont="1" applyFill="1" applyBorder="1"/>
    <xf numFmtId="49" fontId="1" fillId="5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/>
    <xf numFmtId="49" fontId="2" fillId="0" borderId="1" xfId="0" applyNumberFormat="1" applyFont="1" applyBorder="1"/>
    <xf numFmtId="49" fontId="2" fillId="7" borderId="0" xfId="0" applyNumberFormat="1" applyFont="1" applyFill="1" applyBorder="1"/>
    <xf numFmtId="0" fontId="9" fillId="0" borderId="0" xfId="0" applyNumberFormat="1" applyFont="1" applyBorder="1"/>
    <xf numFmtId="0" fontId="12" fillId="0" borderId="0" xfId="0" applyNumberFormat="1" applyFont="1" applyBorder="1"/>
    <xf numFmtId="0" fontId="13" fillId="0" borderId="0" xfId="0" applyNumberFormat="1" applyFont="1" applyBorder="1" applyAlignment="1">
      <alignment vertical="center"/>
    </xf>
    <xf numFmtId="0" fontId="14" fillId="0" borderId="0" xfId="0" applyFont="1" applyBorder="1"/>
    <xf numFmtId="0" fontId="14" fillId="2" borderId="4" xfId="0" applyNumberFormat="1" applyFont="1" applyFill="1" applyBorder="1"/>
    <xf numFmtId="0" fontId="14" fillId="2" borderId="5" xfId="0" applyNumberFormat="1" applyFont="1" applyFill="1" applyBorder="1"/>
    <xf numFmtId="0" fontId="11" fillId="0" borderId="0" xfId="0" applyNumberFormat="1" applyFont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0" fontId="0" fillId="2" borderId="4" xfId="0" applyNumberFormat="1" applyFont="1" applyFill="1" applyBorder="1"/>
    <xf numFmtId="0" fontId="0" fillId="2" borderId="5" xfId="0" applyNumberFormat="1" applyFont="1" applyFill="1" applyBorder="1"/>
    <xf numFmtId="0" fontId="0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center" vertical="center"/>
    </xf>
    <xf numFmtId="0" fontId="17" fillId="6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164" fontId="17" fillId="6" borderId="0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/>
    <xf numFmtId="0" fontId="0" fillId="2" borderId="7" xfId="0" applyNumberFormat="1" applyFont="1" applyFill="1" applyBorder="1"/>
    <xf numFmtId="0" fontId="0" fillId="2" borderId="8" xfId="0" applyNumberFormat="1" applyFont="1" applyFill="1" applyBorder="1"/>
    <xf numFmtId="0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/>
    </xf>
    <xf numFmtId="0" fontId="9" fillId="2" borderId="0" xfId="0" applyNumberFormat="1" applyFont="1" applyFill="1" applyBorder="1"/>
    <xf numFmtId="0" fontId="17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horizontal="center" vertical="top"/>
    </xf>
    <xf numFmtId="0" fontId="17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/>
    <xf numFmtId="0" fontId="21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/>
    </xf>
    <xf numFmtId="0" fontId="22" fillId="2" borderId="1" xfId="0" applyNumberFormat="1" applyFont="1" applyFill="1" applyBorder="1" applyAlignment="1">
      <alignment horizontal="center" vertical="center"/>
    </xf>
    <xf numFmtId="0" fontId="23" fillId="3" borderId="9" xfId="0" applyNumberFormat="1" applyFont="1" applyFill="1" applyBorder="1" applyAlignment="1">
      <alignment horizontal="center" vertical="center" wrapText="1"/>
    </xf>
    <xf numFmtId="0" fontId="24" fillId="4" borderId="1" xfId="0" applyNumberFormat="1" applyFont="1" applyFill="1" applyBorder="1" applyAlignment="1">
      <alignment horizontal="center" vertical="center" wrapText="1"/>
    </xf>
    <xf numFmtId="0" fontId="22" fillId="3" borderId="3" xfId="0" applyNumberFormat="1" applyFont="1" applyFill="1" applyBorder="1" applyAlignment="1">
      <alignment horizontal="center" vertical="center" wrapText="1"/>
    </xf>
    <xf numFmtId="0" fontId="22" fillId="3" borderId="10" xfId="0" applyNumberFormat="1" applyFont="1" applyFill="1" applyBorder="1" applyAlignment="1">
      <alignment horizontal="center" vertical="center" wrapText="1"/>
    </xf>
    <xf numFmtId="0" fontId="22" fillId="3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right" vertical="center"/>
    </xf>
    <xf numFmtId="49" fontId="26" fillId="0" borderId="0" xfId="0" applyNumberFormat="1" applyFont="1" applyBorder="1" applyAlignment="1">
      <alignment vertical="center"/>
    </xf>
    <xf numFmtId="0" fontId="24" fillId="4" borderId="12" xfId="0" applyNumberFormat="1" applyFont="1" applyFill="1" applyBorder="1" applyAlignment="1">
      <alignment horizontal="center" vertical="center" wrapText="1"/>
    </xf>
    <xf numFmtId="0" fontId="24" fillId="4" borderId="13" xfId="0" applyNumberFormat="1" applyFont="1" applyFill="1" applyBorder="1" applyAlignment="1">
      <alignment horizontal="center" vertical="center" wrapText="1"/>
    </xf>
    <xf numFmtId="0" fontId="22" fillId="3" borderId="14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24" fillId="4" borderId="15" xfId="0" applyNumberFormat="1" applyFont="1" applyFill="1" applyBorder="1" applyAlignment="1">
      <alignment horizontal="center" vertical="center" wrapText="1"/>
    </xf>
    <xf numFmtId="0" fontId="23" fillId="6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30" fillId="0" borderId="0" xfId="0" applyNumberFormat="1" applyFont="1" applyBorder="1"/>
    <xf numFmtId="0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/>
    <xf numFmtId="0" fontId="13" fillId="2" borderId="17" xfId="0" applyNumberFormat="1" applyFont="1" applyFill="1" applyBorder="1" applyAlignment="1">
      <alignment vertical="center"/>
    </xf>
    <xf numFmtId="0" fontId="14" fillId="2" borderId="4" xfId="0" applyNumberFormat="1" applyFont="1" applyFill="1" applyBorder="1"/>
    <xf numFmtId="0" fontId="13" fillId="2" borderId="18" xfId="0" applyNumberFormat="1" applyFont="1" applyFill="1" applyBorder="1" applyAlignment="1">
      <alignment vertical="center"/>
    </xf>
    <xf numFmtId="0" fontId="14" fillId="2" borderId="5" xfId="0" applyNumberFormat="1" applyFont="1" applyFill="1" applyBorder="1"/>
    <xf numFmtId="0" fontId="14" fillId="2" borderId="0" xfId="0" applyNumberFormat="1" applyFont="1" applyFill="1" applyBorder="1"/>
    <xf numFmtId="0" fontId="0" fillId="2" borderId="4" xfId="0" applyNumberFormat="1" applyFont="1" applyFill="1" applyBorder="1"/>
    <xf numFmtId="0" fontId="16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/>
    <xf numFmtId="0" fontId="9" fillId="2" borderId="0" xfId="0" applyNumberFormat="1" applyFont="1" applyFill="1" applyBorder="1"/>
    <xf numFmtId="0" fontId="23" fillId="6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left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0" xfId="0"/>
    <xf numFmtId="0" fontId="25" fillId="0" borderId="0" xfId="0" applyNumberFormat="1" applyFont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left" vertical="center"/>
    </xf>
    <xf numFmtId="0" fontId="18" fillId="2" borderId="0" xfId="0" applyNumberFormat="1" applyFont="1" applyFill="1" applyBorder="1" applyAlignment="1">
      <alignment horizontal="left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top"/>
    </xf>
    <xf numFmtId="0" fontId="18" fillId="0" borderId="1" xfId="0" applyNumberFormat="1" applyFont="1" applyBorder="1" applyAlignment="1">
      <alignment horizontal="left" vertical="center"/>
    </xf>
    <xf numFmtId="0" fontId="0" fillId="0" borderId="21" xfId="0" applyBorder="1"/>
    <xf numFmtId="0" fontId="0" fillId="0" borderId="9" xfId="0" applyBorder="1"/>
    <xf numFmtId="0" fontId="17" fillId="2" borderId="16" xfId="0" applyNumberFormat="1" applyFont="1" applyFill="1" applyBorder="1" applyAlignment="1">
      <alignment horizontal="left" vertical="center"/>
    </xf>
    <xf numFmtId="0" fontId="17" fillId="2" borderId="16" xfId="0" applyNumberFormat="1" applyFont="1" applyFill="1" applyBorder="1" applyAlignment="1">
      <alignment horizontal="left"/>
    </xf>
    <xf numFmtId="4" fontId="18" fillId="0" borderId="1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/>
    </xf>
    <xf numFmtId="0" fontId="0" fillId="0" borderId="19" xfId="0" applyBorder="1"/>
    <xf numFmtId="0" fontId="13" fillId="0" borderId="20" xfId="0" applyNumberFormat="1" applyFont="1" applyBorder="1" applyAlignment="1">
      <alignment horizontal="center" vertical="center"/>
    </xf>
    <xf numFmtId="0" fontId="0" fillId="0" borderId="20" xfId="0" applyBorder="1"/>
    <xf numFmtId="0" fontId="11" fillId="2" borderId="0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63"/>
  <sheetViews>
    <sheetView workbookViewId="0"/>
  </sheetViews>
  <sheetFormatPr defaultColWidth="8" defaultRowHeight="1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customHeight="1">
      <c r="A1" s="1"/>
      <c r="B1" s="2" t="s">
        <v>0</v>
      </c>
      <c r="C1" s="3"/>
      <c r="D1" s="2"/>
      <c r="E1" s="2"/>
      <c r="F1" s="2"/>
      <c r="G1" s="2"/>
      <c r="H1" s="2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>
      <c r="A2" s="7"/>
      <c r="B2" s="7"/>
      <c r="C2" s="7">
        <v>1</v>
      </c>
      <c r="D2" s="8" t="str">
        <f>B9</f>
        <v>Дворовые проезды</v>
      </c>
      <c r="E2" s="7"/>
      <c r="F2" s="7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>
      <c r="A3" s="7"/>
      <c r="B3" s="7"/>
      <c r="C3" s="7">
        <v>2</v>
      </c>
      <c r="D3" s="8" t="str">
        <f>B18</f>
        <v>Освещение</v>
      </c>
      <c r="E3" s="7"/>
      <c r="F3" s="7"/>
      <c r="G3" s="7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>
      <c r="A4" s="7"/>
      <c r="B4" s="7"/>
      <c r="C4" s="7">
        <v>3</v>
      </c>
      <c r="D4" s="8" t="str">
        <f>B27</f>
        <v>Скамейки</v>
      </c>
      <c r="E4" s="7">
        <f>INDEX(MATCH(1=1, C11:C126="", ), )</f>
        <v>7</v>
      </c>
      <c r="F4" s="7" t="str">
        <f>INDEX(B9:I42, MATCH(B27, B9:B42, 0)+1, 1)</f>
        <v>'Инвентаризация'!B27:I27</v>
      </c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>
      <c r="A5" s="7"/>
      <c r="B5" s="7"/>
      <c r="C5" s="7">
        <v>4</v>
      </c>
      <c r="D5" s="8" t="str">
        <f>B35</f>
        <v>Урны</v>
      </c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>
      <c r="A6" s="7"/>
      <c r="B6" s="7"/>
      <c r="C6" s="9"/>
      <c r="D6" s="7"/>
      <c r="E6" s="7"/>
      <c r="F6" s="7"/>
      <c r="G6" s="7"/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>
      <c r="A7" s="7"/>
      <c r="B7" s="7"/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>
      <c r="A9" s="10">
        <v>1</v>
      </c>
      <c r="B9" s="11" t="s">
        <v>7</v>
      </c>
      <c r="C9" s="11" t="s">
        <v>8</v>
      </c>
      <c r="D9" s="11" t="s">
        <v>9</v>
      </c>
      <c r="E9" s="11" t="s">
        <v>9</v>
      </c>
      <c r="F9" s="11" t="s">
        <v>4</v>
      </c>
      <c r="G9" s="12" t="s">
        <v>10</v>
      </c>
      <c r="H9" s="12" t="s">
        <v>11</v>
      </c>
      <c r="I9" s="11" t="s">
        <v>12</v>
      </c>
      <c r="L9" s="5"/>
      <c r="M9" s="7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>
      <c r="A10" s="13"/>
      <c r="B10" s="14" t="str">
        <f>CONCATENATE("'Инвентаризация'!", ADDRESS(ROW(B9), COLUMN(B9), 4, 1), ":", ADDRESS(ROW(B9), COLUMN(B9)+COUNTA(B9:I9)-1, 4, 1))</f>
        <v>'Инвентаризация'!B9:I9</v>
      </c>
      <c r="C10" s="15" t="str">
        <f t="shared" ref="C10:L10" si="0">IF(C11="", "", CONCATENATE("'Инвентаризация'!", ADDRESS(ROW(C11), COLUMN(C11), 4, 1), ":", ADDRESS(ROW(C11)+INDEX(MATCH(1=1, C11:C109="", ), )-2, COLUMN(C11), 4, 1)))</f>
        <v>'Инвентаризация'!C11:C16</v>
      </c>
      <c r="D10" s="15" t="str">
        <f t="shared" si="0"/>
        <v/>
      </c>
      <c r="E10" s="15" t="str">
        <f t="shared" si="0"/>
        <v/>
      </c>
      <c r="F10" s="15" t="str">
        <f t="shared" si="0"/>
        <v>'Инвентаризация'!F11:F14</v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5" t="str">
        <f t="shared" si="0"/>
        <v/>
      </c>
      <c r="L10" s="15" t="str">
        <f t="shared" si="0"/>
        <v/>
      </c>
      <c r="M10" s="7"/>
      <c r="N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>
      <c r="A11" s="13"/>
      <c r="B11" s="15"/>
      <c r="C11" s="7" t="s">
        <v>13</v>
      </c>
      <c r="D11" s="7"/>
      <c r="F11" s="7" t="s">
        <v>14</v>
      </c>
      <c r="G11" s="16"/>
      <c r="H11" s="16"/>
      <c r="I11" s="16"/>
      <c r="L11" s="5"/>
      <c r="M11" s="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>
      <c r="A12" s="13"/>
      <c r="B12" s="7"/>
      <c r="C12" s="7" t="s">
        <v>15</v>
      </c>
      <c r="D12" s="7"/>
      <c r="F12" s="7" t="s">
        <v>16</v>
      </c>
      <c r="G12" s="5"/>
      <c r="H12" s="7"/>
      <c r="I12" s="5"/>
      <c r="L12" s="5"/>
      <c r="M12" s="7"/>
      <c r="N12" s="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>
      <c r="A13" s="17"/>
      <c r="B13" s="7"/>
      <c r="C13" s="7" t="s">
        <v>17</v>
      </c>
      <c r="D13" s="7"/>
      <c r="F13" s="7" t="s">
        <v>18</v>
      </c>
      <c r="G13" s="5"/>
      <c r="H13" s="5"/>
      <c r="I13" s="7"/>
      <c r="L13" s="5"/>
      <c r="M13" s="7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>
      <c r="A14" s="17"/>
      <c r="B14" s="7"/>
      <c r="C14" s="7" t="s">
        <v>19</v>
      </c>
      <c r="D14" s="7"/>
      <c r="F14" s="7" t="s">
        <v>20</v>
      </c>
      <c r="G14" s="5"/>
      <c r="H14" s="5"/>
      <c r="I14" s="7"/>
      <c r="L14" s="5"/>
      <c r="M14" s="7"/>
      <c r="N14" s="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>
      <c r="A15" s="17"/>
      <c r="B15" s="7"/>
      <c r="C15" s="7" t="s">
        <v>21</v>
      </c>
      <c r="D15" s="7"/>
      <c r="F15" s="7"/>
      <c r="G15" s="5"/>
      <c r="H15" s="7"/>
      <c r="I15" s="7"/>
      <c r="L15" s="7"/>
      <c r="M15" s="7"/>
      <c r="N15" s="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>
      <c r="A16" s="17"/>
      <c r="B16" s="7"/>
      <c r="C16" s="7" t="s">
        <v>22</v>
      </c>
      <c r="D16" s="7"/>
      <c r="F16" s="7"/>
      <c r="G16" s="5"/>
      <c r="H16" s="7"/>
      <c r="I16" s="7"/>
      <c r="L16" s="7"/>
      <c r="M16" s="7"/>
      <c r="N16" s="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>
      <c r="A17" s="17"/>
      <c r="B17" s="7"/>
      <c r="D17" s="7"/>
      <c r="E17" s="5"/>
      <c r="F17" s="7"/>
      <c r="G17" s="7"/>
      <c r="I17" s="7"/>
      <c r="J17" s="7"/>
      <c r="K17" s="7"/>
      <c r="L17" s="7"/>
      <c r="M17" s="7"/>
      <c r="N17" s="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>
      <c r="A18" s="10">
        <v>2</v>
      </c>
      <c r="B18" s="11" t="s">
        <v>23</v>
      </c>
      <c r="C18" s="11" t="s">
        <v>24</v>
      </c>
      <c r="D18" s="11" t="s">
        <v>25</v>
      </c>
      <c r="E18" s="11" t="s">
        <v>26</v>
      </c>
      <c r="F18" s="11" t="s">
        <v>4</v>
      </c>
      <c r="G18" s="11" t="s">
        <v>27</v>
      </c>
      <c r="H18" s="11" t="s">
        <v>28</v>
      </c>
      <c r="I18" s="11" t="s">
        <v>12</v>
      </c>
      <c r="L18" s="7"/>
      <c r="M18" s="7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>
      <c r="A19" s="13"/>
      <c r="B19" s="14" t="str">
        <f>CONCATENATE("'Инвентаризация'!", ADDRESS(ROW(B18), COLUMN(B18), 4, 1), ":", ADDRESS(ROW(B18), COLUMN(B18)+COUNTA(B18:I18)-1, 4, 1))</f>
        <v>'Инвентаризация'!B18:I18</v>
      </c>
      <c r="C19" s="15" t="str">
        <f t="shared" ref="C19:I19" si="1">IF(C20="", "", CONCATENATE("'Инвентаризация'!", ADDRESS(ROW(C20), COLUMN(C20), 4, 1), ":", ADDRESS(ROW(C20)+INDEX(MATCH(1=1, C20:C118="", ), )-2, COLUMN(C20), 4, 1)))</f>
        <v>'Инвентаризация'!C20:C24</v>
      </c>
      <c r="D19" s="15" t="str">
        <f t="shared" si="1"/>
        <v>'Инвентаризация'!D20:D25</v>
      </c>
      <c r="E19" s="15" t="str">
        <f t="shared" si="1"/>
        <v>'Инвентаризация'!E20:E23</v>
      </c>
      <c r="F19" s="15" t="str">
        <f t="shared" si="1"/>
        <v>'Инвентаризация'!F20:F22</v>
      </c>
      <c r="G19" s="15" t="str">
        <f t="shared" si="1"/>
        <v/>
      </c>
      <c r="H19" s="15" t="str">
        <f t="shared" si="1"/>
        <v/>
      </c>
      <c r="I19" s="15" t="str">
        <f t="shared" si="1"/>
        <v/>
      </c>
      <c r="L19" s="7"/>
      <c r="M19" s="7"/>
      <c r="N19" s="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>
      <c r="A20" s="7"/>
      <c r="B20" s="15"/>
      <c r="C20" s="7" t="s">
        <v>29</v>
      </c>
      <c r="D20" s="7" t="s">
        <v>30</v>
      </c>
      <c r="E20" s="7" t="s">
        <v>31</v>
      </c>
      <c r="F20" s="7" t="s">
        <v>14</v>
      </c>
      <c r="G20" s="7"/>
      <c r="H20" s="7"/>
      <c r="I20" s="7"/>
      <c r="L20" s="7"/>
      <c r="M20" s="7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>
      <c r="A21" s="7"/>
      <c r="B21" s="7"/>
      <c r="C21" s="7" t="s">
        <v>32</v>
      </c>
      <c r="D21" s="7" t="s">
        <v>33</v>
      </c>
      <c r="E21" s="7" t="s">
        <v>34</v>
      </c>
      <c r="F21" s="7" t="s">
        <v>18</v>
      </c>
      <c r="G21" s="7"/>
      <c r="H21" s="7"/>
      <c r="I21" s="7"/>
      <c r="L21" s="7"/>
      <c r="M21" s="7"/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>
      <c r="A22" s="7"/>
      <c r="B22" s="7"/>
      <c r="C22" s="7" t="s">
        <v>35</v>
      </c>
      <c r="D22" s="7" t="s">
        <v>36</v>
      </c>
      <c r="E22" s="7" t="s">
        <v>37</v>
      </c>
      <c r="F22" s="7" t="s">
        <v>38</v>
      </c>
      <c r="G22" s="7"/>
      <c r="H22" s="7"/>
      <c r="I22" s="7"/>
      <c r="L22" s="7"/>
      <c r="M22" s="7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>
      <c r="A23" s="7"/>
      <c r="B23" s="7"/>
      <c r="C23" s="7" t="s">
        <v>39</v>
      </c>
      <c r="D23" s="7" t="s">
        <v>40</v>
      </c>
      <c r="E23" s="7" t="s">
        <v>41</v>
      </c>
      <c r="G23" s="7"/>
      <c r="H23" s="7"/>
      <c r="I23" s="7"/>
      <c r="L23" s="7"/>
      <c r="M23" s="7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>
      <c r="A24" s="7"/>
      <c r="B24" s="7"/>
      <c r="C24" s="7" t="s">
        <v>22</v>
      </c>
      <c r="D24" s="7" t="s">
        <v>42</v>
      </c>
      <c r="E24" s="7"/>
      <c r="F24" s="7"/>
      <c r="G24" s="7"/>
      <c r="H24" s="7"/>
      <c r="I24" s="5"/>
      <c r="L24" s="7"/>
      <c r="M24" s="7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>
      <c r="A25" s="7"/>
      <c r="B25" s="7"/>
      <c r="C25" s="7"/>
      <c r="D25" s="7" t="s">
        <v>22</v>
      </c>
      <c r="E25" s="7"/>
      <c r="F25" s="5"/>
      <c r="G25" s="7"/>
      <c r="H25" s="7"/>
      <c r="I25" s="5"/>
      <c r="L25" s="7"/>
      <c r="M25" s="7"/>
      <c r="N25" s="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>
      <c r="A26" s="7"/>
      <c r="B26" s="7"/>
      <c r="C26" s="7"/>
      <c r="D26" s="7"/>
      <c r="E26" s="7"/>
      <c r="F26" s="5"/>
      <c r="G26" s="7"/>
      <c r="H26" s="7"/>
      <c r="I26" s="5"/>
      <c r="L26" s="7"/>
      <c r="M26" s="7"/>
      <c r="N26" s="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>
      <c r="A27" s="10">
        <v>3</v>
      </c>
      <c r="B27" s="11" t="s">
        <v>43</v>
      </c>
      <c r="C27" s="18" t="s">
        <v>44</v>
      </c>
      <c r="D27" s="11" t="s">
        <v>45</v>
      </c>
      <c r="E27" s="11" t="s">
        <v>46</v>
      </c>
      <c r="F27" s="11" t="s">
        <v>4</v>
      </c>
      <c r="G27" s="11" t="s">
        <v>47</v>
      </c>
      <c r="H27" s="11" t="s">
        <v>48</v>
      </c>
      <c r="I27" s="11" t="s">
        <v>12</v>
      </c>
      <c r="L27" s="7"/>
      <c r="M27" s="7"/>
      <c r="N27" s="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>
      <c r="A28" s="13"/>
      <c r="B28" s="14" t="str">
        <f>CONCATENATE("'Инвентаризация'!", ADDRESS(ROW(B27), COLUMN(B27), 4, 1), ":", ADDRESS(ROW(B27), COLUMN(B27)+COUNTA(B27:I27)-1, 4, 1))</f>
        <v>'Инвентаризация'!B27:I27</v>
      </c>
      <c r="C28" s="15" t="str">
        <f t="shared" ref="C28:I28" si="2">IF(C29="", "", CONCATENATE("'Инвентаризация'!", ADDRESS(ROW(C29), COLUMN(C29), 4, 1), ":", ADDRESS(ROW(C29)+INDEX(MATCH(1=1, C29:C127="", ), )-2, COLUMN(C29), 4, 1)))</f>
        <v>'Инвентаризация'!C29:C31</v>
      </c>
      <c r="D28" s="15" t="str">
        <f t="shared" si="2"/>
        <v>'Инвентаризация'!D29:D33</v>
      </c>
      <c r="E28" s="15" t="str">
        <f t="shared" si="2"/>
        <v>'Инвентаризация'!E29:E32</v>
      </c>
      <c r="F28" s="15" t="str">
        <f t="shared" si="2"/>
        <v>'Инвентаризация'!F29:F32</v>
      </c>
      <c r="G28" s="15" t="str">
        <f t="shared" si="2"/>
        <v/>
      </c>
      <c r="H28" s="15" t="str">
        <f t="shared" si="2"/>
        <v/>
      </c>
      <c r="I28" s="15" t="str">
        <f t="shared" si="2"/>
        <v/>
      </c>
      <c r="L28" s="7"/>
      <c r="M28" s="7"/>
      <c r="N28" s="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>
      <c r="A29" s="7"/>
      <c r="B29" s="15"/>
      <c r="C29" s="19" t="s">
        <v>49</v>
      </c>
      <c r="D29" s="7" t="s">
        <v>50</v>
      </c>
      <c r="E29" t="s">
        <v>51</v>
      </c>
      <c r="F29" s="7" t="s">
        <v>14</v>
      </c>
      <c r="G29" s="5"/>
      <c r="H29" s="16"/>
      <c r="I29" s="5"/>
      <c r="L29" s="7"/>
      <c r="M29" s="7"/>
      <c r="N29" s="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>
      <c r="A30" s="7"/>
      <c r="B30" s="7"/>
      <c r="C30" s="19" t="s">
        <v>52</v>
      </c>
      <c r="D30" s="7" t="s">
        <v>15</v>
      </c>
      <c r="E30" t="s">
        <v>53</v>
      </c>
      <c r="F30" s="7" t="s">
        <v>54</v>
      </c>
      <c r="G30" s="7"/>
      <c r="H30" s="5"/>
      <c r="I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>
      <c r="A31" s="7"/>
      <c r="B31" s="7"/>
      <c r="C31" s="19" t="s">
        <v>55</v>
      </c>
      <c r="D31" s="7" t="s">
        <v>56</v>
      </c>
      <c r="E31" t="s">
        <v>57</v>
      </c>
      <c r="F31" s="7" t="s">
        <v>18</v>
      </c>
      <c r="G31" s="7"/>
      <c r="H31" s="5"/>
      <c r="I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>
      <c r="A32" s="7"/>
      <c r="B32" s="7"/>
      <c r="C32" s="20"/>
      <c r="D32" s="7" t="s">
        <v>58</v>
      </c>
      <c r="E32" t="s">
        <v>59</v>
      </c>
      <c r="F32" s="7" t="s">
        <v>38</v>
      </c>
      <c r="G32" s="7"/>
      <c r="H32" s="5"/>
      <c r="I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>
      <c r="A33" s="7"/>
      <c r="B33" s="7"/>
      <c r="C33" s="20"/>
      <c r="D33" s="7" t="s">
        <v>60</v>
      </c>
      <c r="F33" s="7"/>
      <c r="G33" s="7"/>
      <c r="H33" s="5"/>
      <c r="I33" s="20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>
      <c r="A34" s="7"/>
      <c r="B34" s="7"/>
      <c r="C34" s="20"/>
      <c r="D34" s="7"/>
      <c r="F34" s="7"/>
      <c r="G34" s="7"/>
      <c r="H34" s="5"/>
      <c r="I34" s="20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>
      <c r="A35" s="10">
        <v>4</v>
      </c>
      <c r="B35" s="11" t="s">
        <v>61</v>
      </c>
      <c r="C35" s="11" t="s">
        <v>44</v>
      </c>
      <c r="D35" s="11" t="s">
        <v>9</v>
      </c>
      <c r="E35" s="11" t="s">
        <v>9</v>
      </c>
      <c r="F35" s="11" t="s">
        <v>4</v>
      </c>
      <c r="G35" s="11" t="s">
        <v>9</v>
      </c>
      <c r="H35" s="11" t="s">
        <v>48</v>
      </c>
      <c r="I35" s="11" t="s">
        <v>12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>
      <c r="A36" s="13"/>
      <c r="B36" s="14" t="str">
        <f>CONCATENATE("'Инвентаризация'!", ADDRESS(ROW(B35), COLUMN(B35), 4, 1), ":", ADDRESS(ROW(B35), COLUMN(B35)+COUNTA(B35:I35)-1, 4, 1))</f>
        <v>'Инвентаризация'!B35:I35</v>
      </c>
      <c r="C36" s="15" t="str">
        <f t="shared" ref="C36:I36" si="3">IF(C37="", "", CONCATENATE("'Инвентаризация'!", ADDRESS(ROW(C37), COLUMN(C37), 4, 1), ":", ADDRESS(ROW(C37)+INDEX(MATCH(1=1, C37:C135="", ), )-2, COLUMN(C37), 4, 1)))</f>
        <v>'Инвентаризация'!C37:C41</v>
      </c>
      <c r="D36" s="15" t="str">
        <f t="shared" si="3"/>
        <v/>
      </c>
      <c r="E36" s="15" t="str">
        <f t="shared" si="3"/>
        <v/>
      </c>
      <c r="F36" s="15" t="str">
        <f t="shared" si="3"/>
        <v>'Инвентаризация'!F37:F40</v>
      </c>
      <c r="G36" s="15" t="str">
        <f t="shared" si="3"/>
        <v/>
      </c>
      <c r="H36" s="15" t="str">
        <f t="shared" si="3"/>
        <v/>
      </c>
      <c r="I36" s="15" t="str">
        <f t="shared" si="3"/>
        <v/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>
      <c r="A37" s="5"/>
      <c r="B37" s="15"/>
      <c r="C37" s="7" t="s">
        <v>62</v>
      </c>
      <c r="F37" s="7" t="s">
        <v>14</v>
      </c>
      <c r="G37" s="5"/>
      <c r="I37" s="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>
      <c r="A38" s="5"/>
      <c r="B38" s="5"/>
      <c r="C38" s="7" t="s">
        <v>63</v>
      </c>
      <c r="F38" s="7" t="s">
        <v>54</v>
      </c>
      <c r="G38" s="5"/>
      <c r="I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>
      <c r="A39" s="5"/>
      <c r="B39" s="5"/>
      <c r="C39" s="7" t="s">
        <v>64</v>
      </c>
      <c r="F39" s="7" t="s">
        <v>18</v>
      </c>
      <c r="G39" s="5"/>
      <c r="I39" s="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>
      <c r="A40" s="5"/>
      <c r="B40" s="5"/>
      <c r="C40" s="7" t="s">
        <v>65</v>
      </c>
      <c r="F40" s="7" t="s">
        <v>38</v>
      </c>
      <c r="G40" s="5"/>
      <c r="I40" s="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>
      <c r="A41" s="5"/>
      <c r="B41" s="5"/>
      <c r="C41" s="7" t="s">
        <v>22</v>
      </c>
      <c r="F41" s="5"/>
      <c r="G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>
      <c r="A42" s="5"/>
      <c r="B42" s="5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8.75" customHeight="1">
      <c r="A43" s="21"/>
      <c r="B43" s="22" t="s">
        <v>66</v>
      </c>
      <c r="C43" s="20"/>
      <c r="D43" s="20"/>
      <c r="E43" s="20"/>
      <c r="F43" s="20"/>
      <c r="G43" s="20"/>
      <c r="H43" s="2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8.75" customHeight="1">
      <c r="A44" s="1">
        <v>2</v>
      </c>
      <c r="B44" s="2" t="s">
        <v>67</v>
      </c>
      <c r="C44" s="2"/>
      <c r="D44" s="2"/>
      <c r="E44" s="2"/>
      <c r="F44" s="2"/>
      <c r="G44" s="2"/>
      <c r="H44" s="2"/>
      <c r="I44" s="3"/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5" customHeight="1">
      <c r="A45" s="7"/>
      <c r="B45" s="7"/>
      <c r="C45" s="7">
        <v>1</v>
      </c>
      <c r="D45" s="8" t="str">
        <f>B52</f>
        <v>Газон</v>
      </c>
      <c r="F45" s="22"/>
      <c r="G45" s="22"/>
      <c r="H45" s="22"/>
      <c r="I45" s="7"/>
      <c r="J45" s="7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5" customHeight="1">
      <c r="A46" s="7"/>
      <c r="B46" s="7"/>
      <c r="C46" s="7">
        <v>2</v>
      </c>
      <c r="D46" s="8" t="str">
        <f>B59</f>
        <v>Кустарник</v>
      </c>
      <c r="F46" s="23"/>
      <c r="G46" s="22"/>
      <c r="H46" s="22"/>
      <c r="I46" s="7"/>
      <c r="J46" s="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5" customHeight="1">
      <c r="A47" s="7"/>
      <c r="B47" s="7"/>
      <c r="C47" s="7">
        <v>3</v>
      </c>
      <c r="D47" s="8" t="str">
        <f>B66</f>
        <v>Дерево</v>
      </c>
      <c r="F47" s="22"/>
      <c r="G47" s="22"/>
      <c r="H47" s="22"/>
      <c r="I47" s="7"/>
      <c r="J47" s="7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5" customHeight="1">
      <c r="A48" s="7"/>
      <c r="B48" s="7"/>
      <c r="C48" s="7">
        <v>4</v>
      </c>
      <c r="D48" s="8" t="str">
        <f>B73</f>
        <v>Цветник</v>
      </c>
      <c r="F48" s="22"/>
      <c r="G48" s="22"/>
      <c r="H48" s="2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5" customHeight="1">
      <c r="A49" s="7"/>
      <c r="B49" s="7"/>
      <c r="C49" s="7">
        <v>5</v>
      </c>
      <c r="D49" s="8" t="str">
        <f>B81</f>
        <v>Живая изгородь</v>
      </c>
      <c r="F49" s="22"/>
      <c r="G49" s="22"/>
      <c r="H49" s="2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5" customHeight="1">
      <c r="A50" s="7"/>
      <c r="B50" s="7"/>
      <c r="C50" s="7">
        <v>6</v>
      </c>
      <c r="D50" s="8" t="str">
        <f>B88</f>
        <v>Вертикальное озеленение</v>
      </c>
      <c r="F50" s="22"/>
      <c r="G50" s="22"/>
      <c r="H50" s="2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5" customHeight="1">
      <c r="A51" s="22"/>
      <c r="B51" s="22"/>
      <c r="C51" s="22"/>
      <c r="D51" s="22"/>
      <c r="E51" s="22"/>
      <c r="F51" s="22"/>
      <c r="G51" s="22"/>
      <c r="H51" s="2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>
      <c r="A52" s="13">
        <v>2.1</v>
      </c>
      <c r="B52" s="11" t="s">
        <v>68</v>
      </c>
      <c r="C52" s="11" t="s">
        <v>44</v>
      </c>
      <c r="D52" s="11" t="s">
        <v>9</v>
      </c>
      <c r="E52" s="11" t="s">
        <v>9</v>
      </c>
      <c r="F52" s="11" t="s">
        <v>4</v>
      </c>
      <c r="G52" s="12" t="s">
        <v>10</v>
      </c>
      <c r="H52" s="11" t="s">
        <v>9</v>
      </c>
      <c r="I52" s="11" t="s">
        <v>12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>
      <c r="A53" s="13"/>
      <c r="B53" s="14" t="str">
        <f>CONCATENATE("'Инвентаризация'!", ADDRESS(ROW(B52), COLUMN(B52), 4, 1), ":", ADDRESS(ROW(B52), COLUMN(B52)+COUNTA(B52:I52)-1, 4, 1))</f>
        <v>'Инвентаризация'!B52:I52</v>
      </c>
      <c r="C53" s="15" t="str">
        <f t="shared" ref="C53:I53" si="4">IF(C54="", "", CONCATENATE("'Инвентаризация'!", ADDRESS(ROW(C54), COLUMN(C54), 4, 1), ":", ADDRESS(ROW(C54)+INDEX(MATCH(1=1, C54:C152="", ), )-2, COLUMN(C54), 4, 1)))</f>
        <v>'Инвентаризация'!C54:C57</v>
      </c>
      <c r="D53" s="15" t="str">
        <f t="shared" si="4"/>
        <v/>
      </c>
      <c r="E53" s="15" t="str">
        <f t="shared" si="4"/>
        <v/>
      </c>
      <c r="F53" s="15" t="str">
        <f t="shared" si="4"/>
        <v>'Инвентаризация'!F54:F56</v>
      </c>
      <c r="G53" s="15" t="str">
        <f t="shared" si="4"/>
        <v/>
      </c>
      <c r="H53" s="15" t="str">
        <f t="shared" si="4"/>
        <v/>
      </c>
      <c r="I53" s="15" t="str">
        <f t="shared" si="4"/>
        <v/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>
      <c r="A54" s="13"/>
      <c r="B54" s="15"/>
      <c r="C54" s="7" t="s">
        <v>69</v>
      </c>
      <c r="F54" s="7" t="s">
        <v>70</v>
      </c>
      <c r="H54" s="1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>
      <c r="A55" s="13"/>
      <c r="B55" s="7"/>
      <c r="C55" s="7" t="s">
        <v>71</v>
      </c>
      <c r="F55" s="7" t="s">
        <v>72</v>
      </c>
      <c r="H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>
      <c r="A56" s="13"/>
      <c r="B56" s="7"/>
      <c r="C56" s="7" t="s">
        <v>73</v>
      </c>
      <c r="F56" s="7" t="s">
        <v>74</v>
      </c>
      <c r="H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>
      <c r="A57" s="13"/>
      <c r="B57" s="7"/>
      <c r="C57" s="7" t="s">
        <v>75</v>
      </c>
      <c r="F57" s="7"/>
      <c r="H57" s="7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>
      <c r="A58" s="13"/>
      <c r="B58" s="7"/>
      <c r="C58" s="7"/>
      <c r="F58" s="7"/>
      <c r="H58" s="7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>
      <c r="A59" s="13">
        <v>2.5</v>
      </c>
      <c r="B59" s="11" t="s">
        <v>76</v>
      </c>
      <c r="C59" s="11" t="s">
        <v>44</v>
      </c>
      <c r="D59" s="11" t="s">
        <v>9</v>
      </c>
      <c r="E59" s="11" t="s">
        <v>77</v>
      </c>
      <c r="F59" s="11" t="s">
        <v>4</v>
      </c>
      <c r="G59" s="12" t="s">
        <v>10</v>
      </c>
      <c r="H59" s="11" t="s">
        <v>9</v>
      </c>
      <c r="I59" s="11" t="s">
        <v>12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>
      <c r="A60" s="13"/>
      <c r="B60" s="14" t="str">
        <f>CONCATENATE("'Инвентаризация'!", ADDRESS(ROW(B59), COLUMN(B59), 4, 1), ":", ADDRESS(ROW(B59), COLUMN(B59)+COUNTA(B59:I59)-1, 4, 1))</f>
        <v>'Инвентаризация'!B59:I59</v>
      </c>
      <c r="C60" s="15" t="str">
        <f t="shared" ref="C60:I60" si="5">IF(C61="", "", CONCATENATE("'Инвентаризация'!", ADDRESS(ROW(C61), COLUMN(C61), 4, 1), ":", ADDRESS(ROW(C61)+INDEX(MATCH(1=1, C61:C159="", ), )-2, COLUMN(C61), 4, 1)))</f>
        <v>'Инвентаризация'!C61:C64</v>
      </c>
      <c r="D60" s="15" t="str">
        <f t="shared" si="5"/>
        <v/>
      </c>
      <c r="E60" s="15" t="str">
        <f t="shared" si="5"/>
        <v>'Инвентаризация'!E61:E64</v>
      </c>
      <c r="F60" s="15" t="str">
        <f t="shared" si="5"/>
        <v>'Инвентаризация'!F61:F63</v>
      </c>
      <c r="G60" s="15" t="str">
        <f t="shared" si="5"/>
        <v/>
      </c>
      <c r="H60" s="15" t="str">
        <f t="shared" si="5"/>
        <v/>
      </c>
      <c r="I60" s="15" t="str">
        <f t="shared" si="5"/>
        <v/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>
      <c r="A61" s="24"/>
      <c r="B61" s="15"/>
      <c r="C61" s="7" t="s">
        <v>78</v>
      </c>
      <c r="E61" s="7" t="s">
        <v>79</v>
      </c>
      <c r="F61" s="7" t="s">
        <v>80</v>
      </c>
      <c r="H61" s="7"/>
      <c r="I61" s="7"/>
      <c r="J61" s="7"/>
      <c r="K61" s="7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>
      <c r="A62" s="24"/>
      <c r="B62" s="7"/>
      <c r="C62" s="7" t="s">
        <v>81</v>
      </c>
      <c r="E62" s="7" t="s">
        <v>82</v>
      </c>
      <c r="F62" s="7" t="s">
        <v>72</v>
      </c>
      <c r="H62" s="7"/>
      <c r="I62" s="7"/>
      <c r="J62" s="7"/>
      <c r="K62" s="7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>
      <c r="A63" s="24"/>
      <c r="B63" s="7"/>
      <c r="C63" s="7" t="s">
        <v>83</v>
      </c>
      <c r="E63" s="7" t="s">
        <v>84</v>
      </c>
      <c r="F63" s="7" t="s">
        <v>85</v>
      </c>
      <c r="H63" s="7"/>
      <c r="I63" s="7"/>
      <c r="J63" s="7"/>
      <c r="K63" s="7"/>
      <c r="L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>
      <c r="A64" s="24"/>
      <c r="B64" s="7"/>
      <c r="C64" s="7" t="s">
        <v>86</v>
      </c>
      <c r="E64" s="7" t="s">
        <v>87</v>
      </c>
      <c r="G64" s="7"/>
      <c r="H64" s="7"/>
      <c r="I64" s="7"/>
      <c r="J64" s="7"/>
      <c r="K64" s="7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>
      <c r="A65" s="24"/>
      <c r="B65" s="7"/>
      <c r="C65" s="7"/>
      <c r="E65" s="7"/>
      <c r="G65" s="7"/>
      <c r="H65" s="7"/>
      <c r="I65" s="7"/>
      <c r="J65" s="7"/>
      <c r="K65" s="7"/>
      <c r="L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>
      <c r="A66" s="13">
        <v>2.2999999999999998</v>
      </c>
      <c r="B66" s="11" t="s">
        <v>88</v>
      </c>
      <c r="C66" s="11" t="s">
        <v>44</v>
      </c>
      <c r="D66" s="11" t="s">
        <v>9</v>
      </c>
      <c r="E66" s="11" t="s">
        <v>77</v>
      </c>
      <c r="F66" s="11" t="s">
        <v>4</v>
      </c>
      <c r="G66" s="11" t="s">
        <v>9</v>
      </c>
      <c r="H66" s="11" t="s">
        <v>89</v>
      </c>
      <c r="I66" s="11" t="s">
        <v>12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>
      <c r="A67" s="13"/>
      <c r="B67" s="14" t="str">
        <f>CONCATENATE("'Инвентаризация'!", ADDRESS(ROW(B66), COLUMN(B66), 4, 1), ":", ADDRESS(ROW(B66), COLUMN(B66)+COUNTA(B66:I66)-1, 4, 1))</f>
        <v>'Инвентаризация'!B66:I66</v>
      </c>
      <c r="C67" s="15" t="str">
        <f t="shared" ref="C67:I67" si="6">IF(C68="", "", CONCATENATE("'Инвентаризация'!", ADDRESS(ROW(C68), COLUMN(C68), 4, 1), ":", ADDRESS(ROW(C68)+INDEX(MATCH(1=1, C68:C166="", ), )-2, COLUMN(C68), 4, 1)))</f>
        <v>'Инвентаризация'!C68:C70</v>
      </c>
      <c r="D67" s="15" t="str">
        <f t="shared" si="6"/>
        <v/>
      </c>
      <c r="E67" s="15" t="str">
        <f t="shared" si="6"/>
        <v>'Инвентаризация'!E68:E71</v>
      </c>
      <c r="F67" s="15" t="str">
        <f t="shared" si="6"/>
        <v>'Инвентаризация'!F68:F70</v>
      </c>
      <c r="G67" s="15" t="str">
        <f t="shared" si="6"/>
        <v/>
      </c>
      <c r="H67" s="15" t="str">
        <f t="shared" si="6"/>
        <v/>
      </c>
      <c r="I67" s="15" t="str">
        <f t="shared" si="6"/>
        <v/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>
      <c r="A68" s="13"/>
      <c r="B68" s="15"/>
      <c r="C68" s="7" t="s">
        <v>90</v>
      </c>
      <c r="E68" s="7" t="s">
        <v>91</v>
      </c>
      <c r="F68" s="7" t="s">
        <v>80</v>
      </c>
      <c r="G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>
      <c r="A69" s="13"/>
      <c r="B69" s="7"/>
      <c r="C69" s="7" t="s">
        <v>92</v>
      </c>
      <c r="E69" s="7" t="s">
        <v>84</v>
      </c>
      <c r="F69" s="7" t="s">
        <v>72</v>
      </c>
      <c r="G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>
      <c r="A70" s="13"/>
      <c r="B70" s="7"/>
      <c r="C70" s="7" t="s">
        <v>93</v>
      </c>
      <c r="E70" s="7" t="s">
        <v>94</v>
      </c>
      <c r="F70" s="7" t="s">
        <v>85</v>
      </c>
      <c r="G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>
      <c r="A71" s="13"/>
      <c r="B71" s="7"/>
      <c r="C71" s="7"/>
      <c r="E71" s="7" t="s">
        <v>95</v>
      </c>
      <c r="F71" s="5"/>
      <c r="G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>
      <c r="A72" s="13"/>
      <c r="B72" s="7"/>
      <c r="C72" s="7"/>
      <c r="E72" s="7"/>
      <c r="F72" s="5"/>
      <c r="G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>
      <c r="A73" s="13">
        <v>2.2000000000000002</v>
      </c>
      <c r="B73" s="11" t="s">
        <v>96</v>
      </c>
      <c r="C73" s="11" t="s">
        <v>44</v>
      </c>
      <c r="D73" s="11" t="s">
        <v>9</v>
      </c>
      <c r="E73" s="11" t="s">
        <v>77</v>
      </c>
      <c r="F73" s="11" t="s">
        <v>4</v>
      </c>
      <c r="G73" s="11" t="s">
        <v>9</v>
      </c>
      <c r="H73" s="11" t="s">
        <v>97</v>
      </c>
      <c r="I73" s="11" t="s">
        <v>12</v>
      </c>
      <c r="J73" s="7"/>
      <c r="K73" s="7"/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>
      <c r="A74" s="13"/>
      <c r="B74" s="14" t="str">
        <f>CONCATENATE("'Инвентаризация'!", ADDRESS(ROW(B73), COLUMN(B73), 4, 1), ":", ADDRESS(ROW(B73), COLUMN(B73)+COUNTA(B73:I73)-1, 4, 1))</f>
        <v>'Инвентаризация'!B73:I73</v>
      </c>
      <c r="C74" s="15" t="str">
        <f t="shared" ref="C74:I74" si="7">IF(C75="", "", CONCATENATE("'Инвентаризация'!", ADDRESS(ROW(C75), COLUMN(C75), 4, 1), ":", ADDRESS(ROW(C75)+INDEX(MATCH(1=1, C75:C173="", ), )-2, COLUMN(C75), 4, 1)))</f>
        <v>'Инвентаризация'!C75:C79</v>
      </c>
      <c r="D74" s="15" t="str">
        <f t="shared" si="7"/>
        <v/>
      </c>
      <c r="E74" s="15" t="str">
        <f t="shared" si="7"/>
        <v>'Инвентаризация'!E75:E78</v>
      </c>
      <c r="F74" s="15" t="str">
        <f t="shared" si="7"/>
        <v>'Инвентаризация'!F75:F77</v>
      </c>
      <c r="G74" s="15" t="str">
        <f t="shared" si="7"/>
        <v/>
      </c>
      <c r="H74" s="15" t="str">
        <f t="shared" si="7"/>
        <v/>
      </c>
      <c r="I74" s="15" t="str">
        <f t="shared" si="7"/>
        <v/>
      </c>
      <c r="J74" s="7"/>
      <c r="K74" s="7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>
      <c r="A75" s="13"/>
      <c r="B75" s="15"/>
      <c r="C75" s="7" t="s">
        <v>98</v>
      </c>
      <c r="E75" s="7" t="s">
        <v>79</v>
      </c>
      <c r="F75" s="7" t="s">
        <v>80</v>
      </c>
      <c r="G75" s="5"/>
      <c r="H75" s="5"/>
      <c r="I75" s="5"/>
      <c r="J75" s="7"/>
      <c r="K75" s="11" t="s">
        <v>99</v>
      </c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>
      <c r="A76" s="13"/>
      <c r="B76" s="7"/>
      <c r="C76" s="7" t="s">
        <v>100</v>
      </c>
      <c r="E76" s="7" t="s">
        <v>82</v>
      </c>
      <c r="F76" s="7" t="s">
        <v>72</v>
      </c>
      <c r="G76" s="5"/>
      <c r="H76" s="5"/>
      <c r="I76" s="5"/>
      <c r="J76" s="7"/>
      <c r="K76" s="7" t="s">
        <v>101</v>
      </c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>
      <c r="A77" s="13"/>
      <c r="B77" s="7"/>
      <c r="C77" s="7" t="s">
        <v>102</v>
      </c>
      <c r="E77" s="7" t="s">
        <v>84</v>
      </c>
      <c r="F77" s="7" t="s">
        <v>74</v>
      </c>
      <c r="G77" s="5"/>
      <c r="H77" s="5"/>
      <c r="I77" s="5"/>
      <c r="J77" s="7"/>
      <c r="K77" s="7" t="s">
        <v>103</v>
      </c>
      <c r="L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>
      <c r="A78" s="13"/>
      <c r="B78" s="7"/>
      <c r="C78" s="7" t="s">
        <v>104</v>
      </c>
      <c r="E78" s="7" t="s">
        <v>87</v>
      </c>
      <c r="F78" s="5"/>
      <c r="G78" s="5"/>
      <c r="H78" s="5"/>
      <c r="I78" s="5"/>
      <c r="J78" s="7"/>
      <c r="K78" s="7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>
      <c r="A79" s="13"/>
      <c r="B79" s="7"/>
      <c r="C79" s="7" t="s">
        <v>22</v>
      </c>
      <c r="E79" s="7"/>
      <c r="F79" s="7"/>
      <c r="G79" s="5"/>
      <c r="H79" s="5"/>
      <c r="I79" s="5"/>
      <c r="J79" s="7"/>
      <c r="K79" s="7"/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>
      <c r="A80" s="13"/>
      <c r="B80" s="7"/>
      <c r="C80" s="7"/>
      <c r="E80" s="7"/>
      <c r="F80" s="7"/>
      <c r="G80" s="5"/>
      <c r="H80" s="5"/>
      <c r="I80" s="5"/>
      <c r="J80" s="7"/>
      <c r="K80" s="7"/>
      <c r="L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>
      <c r="A81" s="13">
        <v>2.4</v>
      </c>
      <c r="B81" s="11" t="s">
        <v>105</v>
      </c>
      <c r="C81" s="11" t="s">
        <v>44</v>
      </c>
      <c r="D81" s="11" t="s">
        <v>9</v>
      </c>
      <c r="E81" s="11" t="s">
        <v>77</v>
      </c>
      <c r="F81" s="11" t="s">
        <v>4</v>
      </c>
      <c r="G81" s="11" t="s">
        <v>106</v>
      </c>
      <c r="H81" s="11" t="s">
        <v>9</v>
      </c>
      <c r="I81" s="11" t="s">
        <v>12</v>
      </c>
      <c r="J81" s="7"/>
      <c r="K81" s="7"/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>
      <c r="A82" s="13"/>
      <c r="B82" s="14" t="str">
        <f>CONCATENATE("'Инвентаризация'!", ADDRESS(ROW(B81), COLUMN(B81), 4, 1), ":", ADDRESS(ROW(B81), COLUMN(B81)+COUNTA(B81:I81)-1, 4, 1))</f>
        <v>'Инвентаризация'!B81:I81</v>
      </c>
      <c r="C82" s="15" t="str">
        <f t="shared" ref="C82:I82" si="8">IF(C83="", "", CONCATENATE("'Инвентаризация'!", ADDRESS(ROW(C83), COLUMN(C83), 4, 1), ":", ADDRESS(ROW(C83)+INDEX(MATCH(1=1, C83:C181="", ), )-2, COLUMN(C83), 4, 1)))</f>
        <v>'Инвентаризация'!C83:C86</v>
      </c>
      <c r="D82" s="15" t="str">
        <f t="shared" si="8"/>
        <v/>
      </c>
      <c r="E82" s="15" t="str">
        <f t="shared" si="8"/>
        <v>'Инвентаризация'!E83:E86</v>
      </c>
      <c r="F82" s="15" t="str">
        <f t="shared" si="8"/>
        <v>'Инвентаризация'!F83:F85</v>
      </c>
      <c r="G82" s="15" t="str">
        <f t="shared" si="8"/>
        <v/>
      </c>
      <c r="H82" s="15" t="str">
        <f t="shared" si="8"/>
        <v/>
      </c>
      <c r="I82" s="15" t="str">
        <f t="shared" si="8"/>
        <v/>
      </c>
      <c r="J82" s="7"/>
      <c r="K82" s="7"/>
      <c r="L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>
      <c r="A83" s="24"/>
      <c r="B83" s="15"/>
      <c r="C83" s="7" t="s">
        <v>107</v>
      </c>
      <c r="E83" s="7" t="s">
        <v>79</v>
      </c>
      <c r="F83" s="7" t="s">
        <v>80</v>
      </c>
      <c r="G83" s="16"/>
      <c r="H83" s="7"/>
      <c r="I83" s="7"/>
      <c r="J83" s="7"/>
      <c r="K83" s="7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>
      <c r="A84" s="24"/>
      <c r="B84" s="7"/>
      <c r="C84" s="7" t="s">
        <v>108</v>
      </c>
      <c r="E84" s="7" t="s">
        <v>82</v>
      </c>
      <c r="F84" s="7" t="s">
        <v>72</v>
      </c>
      <c r="G84" s="5"/>
      <c r="H84" s="7"/>
      <c r="I84" s="7"/>
      <c r="J84" s="7"/>
      <c r="K84" s="7"/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>
      <c r="A85" s="24"/>
      <c r="B85" s="7"/>
      <c r="C85" s="7" t="s">
        <v>109</v>
      </c>
      <c r="E85" s="7" t="s">
        <v>84</v>
      </c>
      <c r="F85" s="7" t="s">
        <v>74</v>
      </c>
      <c r="G85" s="5"/>
      <c r="H85" s="7"/>
      <c r="I85" s="7"/>
      <c r="J85" s="7"/>
      <c r="K85" s="7"/>
      <c r="L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>
      <c r="A86" s="24"/>
      <c r="B86" s="7"/>
      <c r="C86" s="7" t="s">
        <v>110</v>
      </c>
      <c r="E86" s="7" t="s">
        <v>87</v>
      </c>
      <c r="F86" s="5"/>
      <c r="G86" s="5"/>
      <c r="H86" s="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>
      <c r="A87" s="24"/>
      <c r="B87" s="7"/>
      <c r="C87" s="7"/>
      <c r="E87" s="7"/>
      <c r="F87" s="5"/>
      <c r="G87" s="5"/>
      <c r="H87" s="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>
      <c r="A88" s="13">
        <v>2.6</v>
      </c>
      <c r="B88" s="11" t="s">
        <v>111</v>
      </c>
      <c r="C88" s="11" t="s">
        <v>44</v>
      </c>
      <c r="D88" s="11" t="s">
        <v>9</v>
      </c>
      <c r="E88" s="11" t="s">
        <v>9</v>
      </c>
      <c r="F88" s="11" t="s">
        <v>4</v>
      </c>
      <c r="G88" s="12" t="s">
        <v>10</v>
      </c>
      <c r="H88" s="11" t="s">
        <v>9</v>
      </c>
      <c r="I88" s="11" t="s">
        <v>12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>
      <c r="A89" s="13"/>
      <c r="B89" s="14" t="str">
        <f>CONCATENATE("'Инвентаризация'!", ADDRESS(ROW(B88), COLUMN(B88), 4, 1), ":", ADDRESS(ROW(B88), COLUMN(B88)+COUNTA(B88:I88)-1, 4, 1))</f>
        <v>'Инвентаризация'!B88:I88</v>
      </c>
      <c r="C89" s="15" t="str">
        <f t="shared" ref="C89:I89" si="9">IF(C90="", "", CONCATENATE("'Инвентаризация'!", ADDRESS(ROW(C90), COLUMN(C90), 4, 1), ":", ADDRESS(ROW(C90)+INDEX(MATCH(1=1, C90:C188="", ), )-2, COLUMN(C90), 4, 1)))</f>
        <v>'Инвентаризация'!C90:C93</v>
      </c>
      <c r="D89" s="15" t="str">
        <f t="shared" si="9"/>
        <v/>
      </c>
      <c r="E89" s="15" t="str">
        <f t="shared" si="9"/>
        <v/>
      </c>
      <c r="F89" s="15" t="str">
        <f t="shared" si="9"/>
        <v>'Инвентаризация'!F90:F92</v>
      </c>
      <c r="G89" s="15" t="str">
        <f t="shared" si="9"/>
        <v/>
      </c>
      <c r="H89" s="15" t="str">
        <f t="shared" si="9"/>
        <v/>
      </c>
      <c r="I89" s="15" t="str">
        <f t="shared" si="9"/>
        <v/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>
      <c r="A90" s="13"/>
      <c r="B90" s="15"/>
      <c r="C90" s="7" t="s">
        <v>110</v>
      </c>
      <c r="F90" s="7" t="s">
        <v>80</v>
      </c>
      <c r="G90" s="7"/>
      <c r="H90" s="1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>
      <c r="A91" s="13"/>
      <c r="B91" s="7"/>
      <c r="C91" s="7" t="s">
        <v>112</v>
      </c>
      <c r="F91" s="7" t="s">
        <v>72</v>
      </c>
      <c r="G91" s="7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>
      <c r="A92" s="13"/>
      <c r="B92" s="7"/>
      <c r="C92" s="7" t="s">
        <v>113</v>
      </c>
      <c r="F92" s="7" t="s">
        <v>85</v>
      </c>
      <c r="G92" s="7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>
      <c r="A93" s="13"/>
      <c r="B93" s="7"/>
      <c r="C93" s="7" t="s">
        <v>22</v>
      </c>
      <c r="F93" s="7"/>
      <c r="G93" s="7"/>
      <c r="H93" s="7"/>
      <c r="I93" s="7"/>
      <c r="J93" s="7"/>
      <c r="K93" s="7"/>
      <c r="L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>
      <c r="A94" s="1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18.75" customHeight="1">
      <c r="A95" s="25">
        <v>3</v>
      </c>
      <c r="B95" s="2" t="s">
        <v>114</v>
      </c>
      <c r="C95" s="2"/>
      <c r="D95" s="2"/>
      <c r="E95" s="2"/>
      <c r="F95" s="2"/>
      <c r="G95" s="2"/>
      <c r="H95" s="2"/>
      <c r="I95" s="2"/>
      <c r="J95" s="7"/>
      <c r="K95" s="7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>
      <c r="A96" s="7"/>
      <c r="B96" s="7"/>
      <c r="C96" s="7">
        <v>1</v>
      </c>
      <c r="D96" s="8" t="str">
        <f>B104</f>
        <v>Пешеходная дорожка</v>
      </c>
      <c r="E96" s="7"/>
      <c r="F96" s="7"/>
      <c r="G96" s="7"/>
      <c r="H96" s="7"/>
      <c r="I96" s="7"/>
      <c r="J96" s="7"/>
      <c r="K96" s="7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>
      <c r="C97" s="7">
        <v>2</v>
      </c>
      <c r="D97" s="8" t="str">
        <f>B111</f>
        <v>Автомобильная парковка</v>
      </c>
      <c r="E97" s="9" t="str">
        <f>ADDRESS(2, 3, 4, 1)</f>
        <v>C2</v>
      </c>
      <c r="F97" s="7"/>
      <c r="G97" s="7"/>
      <c r="H97" s="7"/>
      <c r="I97" s="7"/>
      <c r="J97" s="7"/>
      <c r="K97" s="7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>
      <c r="A98" s="7"/>
      <c r="B98" s="7"/>
      <c r="C98" s="7">
        <v>3</v>
      </c>
      <c r="D98" s="8" t="str">
        <f>B119</f>
        <v>Ограждение</v>
      </c>
      <c r="E98" s="9" t="str">
        <f>ADDRESS(2, 3, 1, 1)</f>
        <v>$C$2</v>
      </c>
      <c r="F98" s="7"/>
      <c r="G98" s="7"/>
      <c r="H98" s="7"/>
      <c r="I98" s="7"/>
      <c r="J98" s="7"/>
      <c r="K98" s="7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>
      <c r="A99" s="7"/>
      <c r="B99" s="7"/>
      <c r="C99" s="7">
        <v>4</v>
      </c>
      <c r="D99" s="8" t="str">
        <f>B128</f>
        <v>Устройства ограничения движения</v>
      </c>
      <c r="E99" s="7"/>
      <c r="F99" s="7"/>
      <c r="G99" s="7"/>
      <c r="H99" s="7"/>
      <c r="I99" s="7"/>
      <c r="J99" s="7"/>
      <c r="K99" s="7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>
      <c r="A100" s="7"/>
      <c r="B100" s="7"/>
      <c r="C100" s="7">
        <v>5</v>
      </c>
      <c r="D100" s="8" t="str">
        <f>B136</f>
        <v>Велодорожка</v>
      </c>
      <c r="E100" s="7"/>
      <c r="F100" s="7"/>
      <c r="G100" s="7"/>
      <c r="H100" s="7"/>
      <c r="I100" s="7"/>
      <c r="J100" s="7"/>
      <c r="K100" s="7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>
      <c r="A101" s="7"/>
      <c r="B101" s="7"/>
      <c r="C101" s="7">
        <v>6</v>
      </c>
      <c r="D101" s="8" t="str">
        <f>B145</f>
        <v>Информационный стенд</v>
      </c>
      <c r="E101" s="7"/>
      <c r="F101" s="7"/>
      <c r="G101" s="7"/>
      <c r="H101" s="7"/>
      <c r="I101" s="7"/>
      <c r="J101" s="7"/>
      <c r="K101" s="7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>
      <c r="A102" s="7"/>
      <c r="B102" s="7"/>
      <c r="C102" s="7">
        <v>7</v>
      </c>
      <c r="D102" s="8" t="str">
        <f>B151</f>
        <v>Пандус</v>
      </c>
      <c r="E102" s="7"/>
      <c r="F102" s="7"/>
      <c r="G102" s="7"/>
      <c r="H102" s="7"/>
      <c r="I102" s="7"/>
      <c r="J102" s="7"/>
      <c r="K102" s="7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>
      <c r="A103" s="20"/>
      <c r="B103" s="20"/>
      <c r="C103" s="20"/>
      <c r="D103" s="20"/>
      <c r="E103" s="20"/>
      <c r="F103" s="20"/>
      <c r="G103" s="20"/>
      <c r="H103" s="20"/>
      <c r="I103" s="20"/>
      <c r="J103" s="7"/>
      <c r="K103" s="7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>
      <c r="A104" s="13">
        <v>3.8</v>
      </c>
      <c r="B104" s="11" t="s">
        <v>115</v>
      </c>
      <c r="C104" s="11" t="s">
        <v>8</v>
      </c>
      <c r="D104" s="11" t="s">
        <v>9</v>
      </c>
      <c r="E104" s="11" t="s">
        <v>9</v>
      </c>
      <c r="F104" s="11" t="s">
        <v>4</v>
      </c>
      <c r="G104" s="11" t="s">
        <v>116</v>
      </c>
      <c r="H104" s="11" t="s">
        <v>117</v>
      </c>
      <c r="I104" s="11" t="s">
        <v>12</v>
      </c>
      <c r="J104" s="7"/>
      <c r="K104" s="11" t="s">
        <v>118</v>
      </c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>
      <c r="A105" s="13"/>
      <c r="B105" s="14" t="str">
        <f>CONCATENATE("'Инвентаризация'!", ADDRESS(ROW(B104), COLUMN(B104), 4, 1), ":", ADDRESS(ROW(B104), COLUMN(B104)+COUNTA(B104:I104)-1, 4, 1))</f>
        <v>'Инвентаризация'!B104:I104</v>
      </c>
      <c r="C105" s="15" t="str">
        <f t="shared" ref="C105:I105" si="10">IF(C106="", "", CONCATENATE("'Инвентаризация'!", ADDRESS(ROW(C106), COLUMN(C106), 4, 1), ":", ADDRESS(ROW(C106)+INDEX(MATCH(1=1, C106:C204="", ), )-2, COLUMN(C106), 4, 1)))</f>
        <v>'Инвентаризация'!C106:C109</v>
      </c>
      <c r="D105" s="15" t="str">
        <f t="shared" si="10"/>
        <v/>
      </c>
      <c r="E105" s="15" t="str">
        <f t="shared" si="10"/>
        <v/>
      </c>
      <c r="F105" s="15" t="str">
        <f t="shared" si="10"/>
        <v>'Инвентаризация'!F106:F108</v>
      </c>
      <c r="G105" s="15" t="str">
        <f t="shared" si="10"/>
        <v/>
      </c>
      <c r="H105" s="15" t="str">
        <f t="shared" si="10"/>
        <v/>
      </c>
      <c r="I105" s="15" t="str">
        <f t="shared" si="10"/>
        <v/>
      </c>
      <c r="J105" s="7"/>
      <c r="K105" s="26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>
      <c r="A106" s="9">
        <f>COUNTA(B104:J104)</f>
        <v>8</v>
      </c>
      <c r="B106" s="15"/>
      <c r="C106" s="7" t="s">
        <v>119</v>
      </c>
      <c r="D106" s="7"/>
      <c r="F106" s="7" t="s">
        <v>14</v>
      </c>
      <c r="G106" s="16"/>
      <c r="H106" s="7"/>
      <c r="I106" s="7"/>
      <c r="J106" s="7"/>
      <c r="K106" s="7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>
      <c r="A107" s="9">
        <f>ROW()-2</f>
        <v>105</v>
      </c>
      <c r="B107" s="9" t="str">
        <f>ADDRESS(ROW(B104), COLUMN(), 4, 1)</f>
        <v>B104</v>
      </c>
      <c r="C107" s="7" t="s">
        <v>120</v>
      </c>
      <c r="D107" s="7"/>
      <c r="F107" s="7" t="s">
        <v>18</v>
      </c>
      <c r="G107" s="5"/>
      <c r="H107" s="7"/>
      <c r="I107" s="7"/>
      <c r="J107" s="7"/>
      <c r="K107" s="7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>
      <c r="A108" s="27" t="str">
        <f>ADDRESS(A107, COLUMN(), 4, 1)</f>
        <v>A105</v>
      </c>
      <c r="B108" s="9" t="str">
        <f>ADDRESS(ROW()-3, COLUMN()+COUNTA(B104:J104)-1, 4, 1)</f>
        <v>I105</v>
      </c>
      <c r="C108" s="7" t="s">
        <v>121</v>
      </c>
      <c r="D108" s="7"/>
      <c r="F108" s="7" t="s">
        <v>20</v>
      </c>
      <c r="G108" s="5"/>
      <c r="H108" s="7"/>
      <c r="I108" s="7"/>
      <c r="J108" s="7"/>
      <c r="K108" s="7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>
      <c r="A109" s="7"/>
      <c r="B109" s="7"/>
      <c r="C109" s="7" t="s">
        <v>122</v>
      </c>
      <c r="D109" s="7"/>
      <c r="F109" s="7"/>
      <c r="G109" s="7"/>
      <c r="H109" s="7"/>
      <c r="I109" s="7"/>
      <c r="J109" s="7"/>
      <c r="K109" s="7"/>
      <c r="L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>
      <c r="A110" s="7"/>
      <c r="B110" s="7"/>
      <c r="D110" s="7"/>
      <c r="F110" s="7"/>
      <c r="G110" s="7"/>
      <c r="H110" s="7"/>
      <c r="I110" s="7"/>
      <c r="J110" s="7"/>
      <c r="K110" s="7"/>
      <c r="L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>
      <c r="A111" s="13">
        <v>3.1</v>
      </c>
      <c r="B111" s="11" t="s">
        <v>123</v>
      </c>
      <c r="C111" s="11" t="s">
        <v>8</v>
      </c>
      <c r="D111" s="11" t="s">
        <v>9</v>
      </c>
      <c r="E111" s="11" t="s">
        <v>124</v>
      </c>
      <c r="F111" s="11" t="s">
        <v>4</v>
      </c>
      <c r="G111" s="11" t="s">
        <v>10</v>
      </c>
      <c r="H111" s="12" t="s">
        <v>125</v>
      </c>
      <c r="I111" s="11" t="s">
        <v>12</v>
      </c>
      <c r="J111" s="7"/>
      <c r="K111" s="12" t="s">
        <v>126</v>
      </c>
      <c r="L111" s="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>
      <c r="A112" s="13"/>
      <c r="B112" s="14" t="str">
        <f>CONCATENATE("'Инвентаризация'!", ADDRESS(ROW(B111), COLUMN(B111), 4, 1), ":", ADDRESS(ROW(B111), COLUMN(B111)+COUNTA(B111:I111)-1, 4, 1))</f>
        <v>'Инвентаризация'!B111:I111</v>
      </c>
      <c r="C112" s="15" t="str">
        <f t="shared" ref="C112:H112" si="11">IF(C113="", "", CONCATENATE("'Инвентаризация'!", ADDRESS(ROW(C113), COLUMN(C113), 4, 1), ":", ADDRESS(ROW(C113)+INDEX(MATCH(1=1, C113:C211="", ), )-2, COLUMN(C113), 4, 1)))</f>
        <v>'Инвентаризация'!C113:C117</v>
      </c>
      <c r="D112" s="15" t="str">
        <f t="shared" si="11"/>
        <v/>
      </c>
      <c r="E112" s="15" t="str">
        <f t="shared" si="11"/>
        <v>'Инвентаризация'!E113:E117</v>
      </c>
      <c r="F112" s="15" t="str">
        <f t="shared" si="11"/>
        <v>'Инвентаризация'!F113:F116</v>
      </c>
      <c r="G112" s="15" t="str">
        <f t="shared" si="11"/>
        <v/>
      </c>
      <c r="H112" s="15" t="str">
        <f t="shared" si="11"/>
        <v/>
      </c>
      <c r="I112" s="26"/>
      <c r="J112" s="7"/>
      <c r="K112" s="28"/>
      <c r="L112" s="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>
      <c r="A113" s="13"/>
      <c r="B113" s="15"/>
      <c r="C113" s="7" t="s">
        <v>13</v>
      </c>
      <c r="D113" s="7"/>
      <c r="E113" s="7" t="s">
        <v>127</v>
      </c>
      <c r="F113" s="7" t="s">
        <v>14</v>
      </c>
      <c r="G113" s="16"/>
      <c r="H113" s="16"/>
      <c r="I113" s="7"/>
      <c r="J113" s="7"/>
      <c r="K113" s="7" t="s">
        <v>128</v>
      </c>
      <c r="L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>
      <c r="A114" s="13"/>
      <c r="B114" s="7"/>
      <c r="C114" s="7" t="s">
        <v>15</v>
      </c>
      <c r="D114" s="7"/>
      <c r="E114" s="7" t="s">
        <v>129</v>
      </c>
      <c r="F114" s="7" t="s">
        <v>16</v>
      </c>
      <c r="G114" s="7"/>
      <c r="H114" s="5"/>
      <c r="I114" s="7"/>
      <c r="J114" s="7"/>
      <c r="K114" s="7" t="s">
        <v>130</v>
      </c>
      <c r="L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>
      <c r="A115" s="17"/>
      <c r="B115" s="7"/>
      <c r="C115" s="7" t="s">
        <v>17</v>
      </c>
      <c r="D115" s="7"/>
      <c r="E115" s="7" t="s">
        <v>131</v>
      </c>
      <c r="F115" s="7" t="s">
        <v>18</v>
      </c>
      <c r="G115" s="7"/>
      <c r="H115" s="5"/>
      <c r="I115" s="7"/>
      <c r="J115" s="7"/>
      <c r="K115" s="7" t="s">
        <v>132</v>
      </c>
      <c r="L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>
      <c r="A116" s="17"/>
      <c r="B116" s="7"/>
      <c r="C116" s="7" t="s">
        <v>19</v>
      </c>
      <c r="D116" s="7"/>
      <c r="E116" s="7" t="s">
        <v>133</v>
      </c>
      <c r="F116" s="7" t="s">
        <v>20</v>
      </c>
      <c r="G116" s="7"/>
      <c r="H116" s="5"/>
      <c r="I116" s="7"/>
      <c r="J116" s="7"/>
      <c r="K116" s="7" t="s">
        <v>134</v>
      </c>
      <c r="L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>
      <c r="A117" s="17"/>
      <c r="B117" s="7"/>
      <c r="C117" s="7" t="s">
        <v>21</v>
      </c>
      <c r="D117" s="7"/>
      <c r="E117" s="7" t="s">
        <v>135</v>
      </c>
      <c r="F117" s="7"/>
      <c r="G117" s="7"/>
      <c r="H117" s="5"/>
      <c r="I117" s="7"/>
      <c r="J117" s="7"/>
      <c r="K117" s="7"/>
      <c r="L117" s="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>
      <c r="A118" s="17"/>
      <c r="B118" s="7"/>
      <c r="D118" s="7"/>
      <c r="F118" s="7"/>
      <c r="G118" s="7"/>
      <c r="H118" s="5"/>
      <c r="I118" s="7"/>
      <c r="J118" s="7"/>
      <c r="K118" s="7"/>
      <c r="L118" s="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>
      <c r="A119" s="13">
        <v>5.5</v>
      </c>
      <c r="B119" s="11" t="s">
        <v>136</v>
      </c>
      <c r="C119" s="11" t="s">
        <v>44</v>
      </c>
      <c r="D119" s="11" t="s">
        <v>45</v>
      </c>
      <c r="E119" s="11" t="s">
        <v>9</v>
      </c>
      <c r="F119" s="11" t="s">
        <v>4</v>
      </c>
      <c r="G119" s="11" t="s">
        <v>106</v>
      </c>
      <c r="H119" s="11" t="s">
        <v>9</v>
      </c>
      <c r="I119" s="11" t="s">
        <v>12</v>
      </c>
      <c r="J119" s="7"/>
      <c r="K119" s="11" t="s">
        <v>137</v>
      </c>
      <c r="L119" s="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>
      <c r="A120" s="13"/>
      <c r="B120" s="14" t="str">
        <f>CONCATENATE("'Инвентаризация'!", ADDRESS(ROW(B119), COLUMN(B119), 4, 1), ":", ADDRESS(ROW(B119), COLUMN(B119)+COUNTA(B119:I119)-1, 4, 1))</f>
        <v>'Инвентаризация'!B119:I119</v>
      </c>
      <c r="C120" s="15" t="str">
        <f t="shared" ref="C120:I120" si="12">IF(C121="", "", CONCATENATE("'Инвентаризация'!", ADDRESS(ROW(C121), COLUMN(C121), 4, 1), ":", ADDRESS(ROW(C121)+INDEX(MATCH(1=1, C121:C219="", ), )-2, COLUMN(C121), 4, 1)))</f>
        <v>'Инвентаризация'!C121:C123</v>
      </c>
      <c r="D120" s="15" t="str">
        <f t="shared" si="12"/>
        <v>'Инвентаризация'!D121:D126</v>
      </c>
      <c r="E120" s="15" t="str">
        <f t="shared" si="12"/>
        <v/>
      </c>
      <c r="F120" s="15" t="str">
        <f t="shared" si="12"/>
        <v>'Инвентаризация'!F121:F124</v>
      </c>
      <c r="G120" s="15" t="str">
        <f t="shared" si="12"/>
        <v/>
      </c>
      <c r="H120" s="15" t="str">
        <f t="shared" si="12"/>
        <v/>
      </c>
      <c r="I120" s="15" t="str">
        <f t="shared" si="12"/>
        <v/>
      </c>
      <c r="J120" s="7"/>
      <c r="K120" s="26"/>
      <c r="L120" s="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>
      <c r="A121" s="7"/>
      <c r="B121" s="15"/>
      <c r="C121" s="7" t="s">
        <v>138</v>
      </c>
      <c r="D121" s="7" t="s">
        <v>139</v>
      </c>
      <c r="F121" s="7" t="s">
        <v>14</v>
      </c>
      <c r="G121" s="16"/>
      <c r="H121" s="7"/>
      <c r="I121" s="7"/>
      <c r="J121" s="7"/>
      <c r="K121" s="7" t="s">
        <v>140</v>
      </c>
      <c r="L121" s="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>
      <c r="A122" s="7"/>
      <c r="B122" s="7"/>
      <c r="C122" s="7" t="s">
        <v>141</v>
      </c>
      <c r="D122" s="7" t="s">
        <v>142</v>
      </c>
      <c r="F122" s="7" t="s">
        <v>143</v>
      </c>
      <c r="G122" s="5"/>
      <c r="H122" s="7"/>
      <c r="I122" s="7"/>
      <c r="J122" s="7"/>
      <c r="K122" s="7" t="s">
        <v>144</v>
      </c>
      <c r="L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>
      <c r="A123" s="7"/>
      <c r="B123" s="7"/>
      <c r="C123" s="7" t="s">
        <v>145</v>
      </c>
      <c r="D123" s="7" t="s">
        <v>146</v>
      </c>
      <c r="F123" s="7" t="s">
        <v>18</v>
      </c>
      <c r="G123" s="5"/>
      <c r="H123" s="7"/>
      <c r="I123" s="7"/>
      <c r="J123" s="7"/>
      <c r="K123" s="7" t="s">
        <v>147</v>
      </c>
      <c r="L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>
      <c r="A124" s="7"/>
      <c r="B124" s="7"/>
      <c r="C124" s="7"/>
      <c r="D124" s="7" t="s">
        <v>15</v>
      </c>
      <c r="F124" s="7" t="s">
        <v>38</v>
      </c>
      <c r="G124" s="5"/>
      <c r="H124" s="7"/>
      <c r="I124" s="7"/>
      <c r="J124" s="7"/>
      <c r="K124" s="7"/>
      <c r="L124" s="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>
      <c r="A125" s="7"/>
      <c r="B125" s="7"/>
      <c r="C125" s="7"/>
      <c r="D125" s="7" t="s">
        <v>58</v>
      </c>
      <c r="F125" s="7"/>
      <c r="G125" s="5"/>
      <c r="H125" s="7"/>
      <c r="I125" s="7"/>
      <c r="J125" s="7"/>
      <c r="K125" s="7"/>
      <c r="L125" s="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>
      <c r="A126" s="7"/>
      <c r="B126" s="7"/>
      <c r="C126" s="7"/>
      <c r="D126" s="7" t="s">
        <v>22</v>
      </c>
      <c r="F126" s="5"/>
      <c r="G126" s="5"/>
      <c r="H126" s="7"/>
      <c r="I126" s="7"/>
      <c r="J126" s="7"/>
      <c r="K126" s="7"/>
      <c r="L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>
      <c r="A127" s="7"/>
      <c r="B127" s="7"/>
      <c r="C127" s="7"/>
      <c r="D127" s="7"/>
      <c r="F127" s="5"/>
      <c r="G127" s="5"/>
      <c r="H127" s="7"/>
      <c r="I127" s="7"/>
      <c r="J127" s="7"/>
      <c r="K127" s="7"/>
      <c r="L127" s="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>
      <c r="A128" s="13">
        <v>5.2</v>
      </c>
      <c r="B128" s="11" t="s">
        <v>148</v>
      </c>
      <c r="C128" s="11" t="s">
        <v>44</v>
      </c>
      <c r="D128" s="11" t="s">
        <v>45</v>
      </c>
      <c r="E128" s="11" t="s">
        <v>9</v>
      </c>
      <c r="F128" s="11" t="s">
        <v>4</v>
      </c>
      <c r="G128" s="11" t="s">
        <v>11</v>
      </c>
      <c r="H128" s="11" t="s">
        <v>9</v>
      </c>
      <c r="I128" s="11" t="s">
        <v>12</v>
      </c>
      <c r="J128" s="7"/>
      <c r="K128" s="29" t="s">
        <v>149</v>
      </c>
      <c r="L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>
      <c r="A129" s="13"/>
      <c r="B129" s="14" t="str">
        <f>CONCATENATE("'Инвентаризация'!", ADDRESS(ROW(B128), COLUMN(B128), 4, 1), ":", ADDRESS(ROW(B128), COLUMN(B128)+COUNTA(B128:I128)-1, 4, 1))</f>
        <v>'Инвентаризация'!B128:I128</v>
      </c>
      <c r="C129" s="15" t="str">
        <f t="shared" ref="C129:I129" si="13">IF(C130="", "", CONCATENATE("'Инвентаризация'!", ADDRESS(ROW(C130), COLUMN(C130), 4, 1), ":", ADDRESS(ROW(C130)+INDEX(MATCH(1=1, C130:C229="", ), )-2, COLUMN(C130), 4, 1)))</f>
        <v>'Инвентаризация'!C130:C134</v>
      </c>
      <c r="D129" s="15" t="str">
        <f t="shared" si="13"/>
        <v>'Инвентаризация'!D130:D134</v>
      </c>
      <c r="E129" s="15" t="str">
        <f t="shared" si="13"/>
        <v/>
      </c>
      <c r="F129" s="15" t="str">
        <f t="shared" si="13"/>
        <v>'Инвентаризация'!F130:F132</v>
      </c>
      <c r="G129" s="15" t="str">
        <f t="shared" si="13"/>
        <v/>
      </c>
      <c r="H129" s="15" t="str">
        <f t="shared" si="13"/>
        <v/>
      </c>
      <c r="I129" s="15" t="str">
        <f t="shared" si="13"/>
        <v/>
      </c>
      <c r="J129" s="7"/>
      <c r="K129" s="30"/>
      <c r="L129" s="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>
      <c r="A130" s="7"/>
      <c r="B130" s="15"/>
      <c r="C130" s="7" t="s">
        <v>150</v>
      </c>
      <c r="D130" s="7" t="s">
        <v>50</v>
      </c>
      <c r="F130" s="7" t="s">
        <v>14</v>
      </c>
      <c r="G130" s="16"/>
      <c r="H130" s="20"/>
      <c r="I130" s="7"/>
      <c r="J130" s="7"/>
      <c r="K130" s="31" t="s">
        <v>151</v>
      </c>
      <c r="L130" s="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>
      <c r="A131" s="7"/>
      <c r="B131" s="7"/>
      <c r="C131" s="7" t="s">
        <v>152</v>
      </c>
      <c r="D131" s="7" t="s">
        <v>58</v>
      </c>
      <c r="F131" s="7" t="s">
        <v>18</v>
      </c>
      <c r="G131" s="5"/>
      <c r="H131" s="20"/>
      <c r="I131" s="7"/>
      <c r="J131" s="7"/>
      <c r="K131" s="31" t="s">
        <v>153</v>
      </c>
      <c r="L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>
      <c r="A132" s="7"/>
      <c r="B132" s="7"/>
      <c r="C132" s="7" t="s">
        <v>154</v>
      </c>
      <c r="D132" s="7" t="s">
        <v>15</v>
      </c>
      <c r="F132" s="7" t="s">
        <v>38</v>
      </c>
      <c r="G132" s="5"/>
      <c r="H132" s="20"/>
      <c r="I132" s="7"/>
      <c r="J132" s="7"/>
      <c r="K132" s="31" t="s">
        <v>22</v>
      </c>
      <c r="L132" s="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>
      <c r="A133" s="7"/>
      <c r="B133" s="7"/>
      <c r="C133" s="7" t="s">
        <v>155</v>
      </c>
      <c r="D133" s="7" t="s">
        <v>56</v>
      </c>
      <c r="F133" s="7"/>
      <c r="G133" s="5"/>
      <c r="H133" s="5"/>
      <c r="I133" s="7"/>
      <c r="J133" s="7"/>
      <c r="K133" s="7"/>
      <c r="L133" s="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>
      <c r="A134" s="7"/>
      <c r="B134" s="7"/>
      <c r="C134" s="7" t="s">
        <v>156</v>
      </c>
      <c r="D134" s="7" t="s">
        <v>22</v>
      </c>
      <c r="F134" s="5"/>
      <c r="G134" s="5"/>
      <c r="H134" s="5"/>
      <c r="I134" s="7"/>
      <c r="J134" s="7"/>
      <c r="K134" s="7"/>
      <c r="L134" s="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>
      <c r="A135" s="7"/>
      <c r="B135" s="7"/>
      <c r="C135" s="7"/>
      <c r="D135" s="7"/>
      <c r="F135" s="5"/>
      <c r="G135" s="5"/>
      <c r="H135" s="5"/>
      <c r="I135" s="7"/>
      <c r="J135" s="7"/>
      <c r="K135" s="7"/>
      <c r="L135" s="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>
      <c r="A136" s="13">
        <v>3.5</v>
      </c>
      <c r="B136" s="11" t="s">
        <v>157</v>
      </c>
      <c r="C136" s="11" t="s">
        <v>8</v>
      </c>
      <c r="D136" s="11" t="s">
        <v>9</v>
      </c>
      <c r="E136" s="11" t="s">
        <v>9</v>
      </c>
      <c r="F136" s="11" t="s">
        <v>4</v>
      </c>
      <c r="G136" s="11" t="s">
        <v>116</v>
      </c>
      <c r="H136" s="11" t="s">
        <v>117</v>
      </c>
      <c r="I136" s="11" t="s">
        <v>12</v>
      </c>
      <c r="J136" s="7"/>
      <c r="K136" s="7"/>
      <c r="L136" s="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>
      <c r="A137" s="13"/>
      <c r="B137" s="14" t="str">
        <f>CONCATENATE("'Инвентаризация'!", ADDRESS(ROW(B136), COLUMN(B136), 4, 1), ":", ADDRESS(ROW(B136), COLUMN(B136)+COUNTA(B136:I136)-1, 4, 1))</f>
        <v>'Инвентаризация'!B136:I136</v>
      </c>
      <c r="C137" s="15" t="str">
        <f t="shared" ref="C137:I137" si="14">IF(C138="", "", CONCATENATE("'Инвентаризация'!", ADDRESS(ROW(C138), COLUMN(C138), 4, 1), ":", ADDRESS(ROW(C138)+INDEX(MATCH(1=1, C138:C237="", ), )-2, COLUMN(C138), 4, 1)))</f>
        <v>'Инвентаризация'!C138:C143</v>
      </c>
      <c r="D137" s="15" t="str">
        <f t="shared" si="14"/>
        <v/>
      </c>
      <c r="E137" s="15" t="str">
        <f t="shared" si="14"/>
        <v/>
      </c>
      <c r="F137" s="15" t="str">
        <f t="shared" si="14"/>
        <v>'Инвентаризация'!F138:F140</v>
      </c>
      <c r="G137" s="15" t="str">
        <f t="shared" si="14"/>
        <v/>
      </c>
      <c r="H137" s="15" t="str">
        <f t="shared" si="14"/>
        <v/>
      </c>
      <c r="I137" s="15" t="str">
        <f t="shared" si="14"/>
        <v/>
      </c>
      <c r="J137" s="7"/>
      <c r="K137" s="7"/>
      <c r="L137" s="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>
      <c r="A138" s="7"/>
      <c r="B138" s="15"/>
      <c r="C138" s="7" t="s">
        <v>13</v>
      </c>
      <c r="D138" s="7"/>
      <c r="F138" s="7" t="s">
        <v>14</v>
      </c>
      <c r="G138" s="16"/>
      <c r="H138" s="7"/>
      <c r="I138" s="7"/>
      <c r="J138" s="7"/>
      <c r="K138" s="7"/>
      <c r="L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>
      <c r="A139" s="7"/>
      <c r="B139" s="7"/>
      <c r="C139" s="7" t="s">
        <v>15</v>
      </c>
      <c r="D139" s="7"/>
      <c r="F139" s="7" t="s">
        <v>18</v>
      </c>
      <c r="G139" s="5"/>
      <c r="H139" s="7"/>
      <c r="I139" s="7"/>
      <c r="J139" s="7"/>
      <c r="K139" s="7"/>
      <c r="L139" s="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>
      <c r="A140" s="7"/>
      <c r="B140" s="7"/>
      <c r="C140" s="7" t="s">
        <v>17</v>
      </c>
      <c r="D140" s="7"/>
      <c r="F140" s="7" t="s">
        <v>20</v>
      </c>
      <c r="G140" s="5"/>
      <c r="H140" s="7"/>
      <c r="I140" s="7"/>
      <c r="J140" s="7"/>
      <c r="K140" s="7"/>
      <c r="L140" s="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>
      <c r="A141" s="7"/>
      <c r="B141" s="7"/>
      <c r="C141" s="7" t="s">
        <v>158</v>
      </c>
      <c r="D141" s="7"/>
      <c r="F141" s="7"/>
      <c r="G141" s="5"/>
      <c r="H141" s="7"/>
      <c r="I141" s="7"/>
      <c r="J141" s="7"/>
      <c r="K141" s="7"/>
      <c r="L141" s="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>
      <c r="A142" s="7"/>
      <c r="B142" s="7"/>
      <c r="C142" s="7" t="s">
        <v>159</v>
      </c>
      <c r="D142" s="7"/>
      <c r="F142" s="7"/>
      <c r="G142" s="7"/>
      <c r="H142" s="7"/>
      <c r="I142" s="7"/>
      <c r="J142" s="7"/>
      <c r="K142" s="7"/>
      <c r="L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>
      <c r="A143" s="7"/>
      <c r="B143" s="7"/>
      <c r="C143" s="7" t="s">
        <v>21</v>
      </c>
      <c r="D143" s="7"/>
      <c r="F143" s="7"/>
      <c r="G143" s="7"/>
      <c r="H143" s="7"/>
      <c r="I143" s="7"/>
      <c r="J143" s="7"/>
      <c r="K143" s="7"/>
      <c r="L143" s="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>
      <c r="A144" s="7"/>
      <c r="B144" s="7"/>
      <c r="D144" s="7"/>
      <c r="F144" s="7"/>
      <c r="G144" s="7"/>
      <c r="H144" s="7"/>
      <c r="I144" s="7"/>
      <c r="J144" s="7"/>
      <c r="K144" s="7"/>
      <c r="L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>
      <c r="A145" s="13">
        <v>5.4</v>
      </c>
      <c r="B145" s="11" t="s">
        <v>160</v>
      </c>
      <c r="C145" s="11" t="s">
        <v>161</v>
      </c>
      <c r="D145" s="11" t="s">
        <v>9</v>
      </c>
      <c r="E145" s="11" t="s">
        <v>9</v>
      </c>
      <c r="F145" s="11" t="s">
        <v>4</v>
      </c>
      <c r="G145" s="11" t="s">
        <v>9</v>
      </c>
      <c r="H145" s="11" t="s">
        <v>48</v>
      </c>
      <c r="I145" s="11" t="s">
        <v>12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>
      <c r="A146" s="13"/>
      <c r="B146" s="14" t="str">
        <f>CONCATENATE("'Инвентаризация'!", ADDRESS(ROW(B145), COLUMN(B145), 4, 1), ":", ADDRESS(ROW(B145), COLUMN(B145)+COUNTA(B145:I145)-1, 4, 1))</f>
        <v>'Инвентаризация'!B145:I145</v>
      </c>
      <c r="C146" s="15" t="str">
        <f t="shared" ref="C146:I146" si="15">IF(C147="", "", CONCATENATE("'Инвентаризация'!", ADDRESS(ROW(C147), COLUMN(C147), 4, 1), ":", ADDRESS(ROW(C147)+INDEX(MATCH(1=1, C147:C246="", ), )-2, COLUMN(C147), 4, 1)))</f>
        <v>'Инвентаризация'!C147:C148</v>
      </c>
      <c r="D146" s="15" t="str">
        <f t="shared" si="15"/>
        <v/>
      </c>
      <c r="E146" s="15" t="str">
        <f t="shared" si="15"/>
        <v/>
      </c>
      <c r="F146" s="15" t="str">
        <f t="shared" si="15"/>
        <v>'Инвентаризация'!F147:F149</v>
      </c>
      <c r="G146" s="15" t="str">
        <f t="shared" si="15"/>
        <v/>
      </c>
      <c r="H146" s="15" t="str">
        <f t="shared" si="15"/>
        <v/>
      </c>
      <c r="I146" s="15" t="str">
        <f t="shared" si="15"/>
        <v/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>
      <c r="A147" s="7"/>
      <c r="B147" s="15"/>
      <c r="C147" s="7" t="s">
        <v>162</v>
      </c>
      <c r="E147" s="7"/>
      <c r="F147" s="7" t="s">
        <v>14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>
      <c r="A148" s="7"/>
      <c r="B148" s="7"/>
      <c r="C148" s="7" t="s">
        <v>41</v>
      </c>
      <c r="E148" s="7"/>
      <c r="F148" s="7" t="s">
        <v>18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>
      <c r="A149" s="7"/>
      <c r="B149" s="7"/>
      <c r="C149" s="7"/>
      <c r="E149" s="7"/>
      <c r="F149" s="7" t="s">
        <v>38</v>
      </c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>
      <c r="A150" s="7"/>
      <c r="B150" s="7"/>
      <c r="C150" s="7"/>
      <c r="E150" s="7"/>
      <c r="F150" s="7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>
      <c r="A151" s="13">
        <v>5.0999999999999996</v>
      </c>
      <c r="B151" s="11" t="s">
        <v>163</v>
      </c>
      <c r="C151" s="11" t="s">
        <v>8</v>
      </c>
      <c r="D151" s="11" t="s">
        <v>9</v>
      </c>
      <c r="E151" s="11" t="s">
        <v>9</v>
      </c>
      <c r="F151" s="11" t="s">
        <v>4</v>
      </c>
      <c r="G151" s="11" t="s">
        <v>164</v>
      </c>
      <c r="H151" s="11" t="s">
        <v>165</v>
      </c>
      <c r="I151" s="11" t="s">
        <v>12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>
      <c r="A152" s="13"/>
      <c r="B152" s="14" t="str">
        <f>CONCATENATE("'Инвентаризация'!", ADDRESS(ROW(B151), COLUMN(B151), 4, 1), ":", ADDRESS(ROW(B151), COLUMN(B151)+COUNTA(B151:I151)-1, 4, 1))</f>
        <v>'Инвентаризация'!B151:I151</v>
      </c>
      <c r="C152" s="15" t="str">
        <f t="shared" ref="C152:I152" si="16">IF(C153="", "", CONCATENATE("'Инвентаризация'!", ADDRESS(ROW(C153), COLUMN(C153), 4, 1), ":", ADDRESS(ROW(C153)+INDEX(MATCH(1=1, C153:C252="", ), )-2, COLUMN(C153), 4, 1)))</f>
        <v>'Инвентаризация'!C153:C155</v>
      </c>
      <c r="D152" s="15" t="str">
        <f t="shared" si="16"/>
        <v/>
      </c>
      <c r="E152" s="15" t="str">
        <f t="shared" si="16"/>
        <v/>
      </c>
      <c r="F152" s="15" t="str">
        <f t="shared" si="16"/>
        <v>'Инвентаризация'!F153:F155</v>
      </c>
      <c r="G152" s="15" t="str">
        <f t="shared" si="16"/>
        <v/>
      </c>
      <c r="H152" s="15" t="str">
        <f t="shared" si="16"/>
        <v/>
      </c>
      <c r="I152" s="15" t="str">
        <f t="shared" si="16"/>
        <v/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>
      <c r="A153" s="7"/>
      <c r="B153" s="15"/>
      <c r="C153" s="7" t="s">
        <v>15</v>
      </c>
      <c r="D153" s="7"/>
      <c r="E153" s="32"/>
      <c r="F153" s="7" t="s">
        <v>14</v>
      </c>
      <c r="G153" s="16"/>
      <c r="H153" s="16"/>
      <c r="I153" s="7"/>
      <c r="J153" s="32"/>
      <c r="K153" s="7"/>
      <c r="L153" s="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>
      <c r="A154" s="7"/>
      <c r="B154" s="7"/>
      <c r="C154" s="7" t="s">
        <v>58</v>
      </c>
      <c r="D154" s="7"/>
      <c r="E154" s="32"/>
      <c r="F154" s="7" t="s">
        <v>18</v>
      </c>
      <c r="G154" s="5"/>
      <c r="H154" s="7"/>
      <c r="I154" s="7"/>
      <c r="J154" s="32"/>
      <c r="K154" s="7"/>
      <c r="L154" s="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>
      <c r="A155" s="7"/>
      <c r="B155" s="7"/>
      <c r="C155" s="7" t="s">
        <v>50</v>
      </c>
      <c r="D155" s="7"/>
      <c r="E155" s="32"/>
      <c r="F155" s="7" t="s">
        <v>38</v>
      </c>
      <c r="G155" s="5"/>
      <c r="H155" s="7"/>
      <c r="I155" s="7"/>
      <c r="J155" s="32"/>
      <c r="K155" s="7"/>
      <c r="L155" s="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18.75" customHeight="1">
      <c r="A157" s="25">
        <v>4</v>
      </c>
      <c r="B157" s="2" t="s">
        <v>166</v>
      </c>
      <c r="C157" s="2"/>
      <c r="D157" s="2"/>
      <c r="E157" s="2"/>
      <c r="F157" s="2"/>
      <c r="G157" s="2"/>
      <c r="H157" s="2"/>
      <c r="I157" s="2"/>
      <c r="J157" s="7"/>
      <c r="K157" s="7"/>
      <c r="L157" s="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>
      <c r="A158" s="7"/>
      <c r="B158" s="7"/>
      <c r="C158" s="7">
        <v>1</v>
      </c>
      <c r="D158" s="8" t="str">
        <f>B166</f>
        <v>Детская площадка</v>
      </c>
      <c r="E158" s="32"/>
      <c r="F158" s="7"/>
      <c r="G158" s="7"/>
      <c r="H158" s="7"/>
      <c r="I158" s="7"/>
      <c r="J158" s="7"/>
      <c r="K158" s="7"/>
      <c r="L158" s="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>
      <c r="A159" s="7"/>
      <c r="B159" s="7"/>
      <c r="C159" s="7">
        <v>2</v>
      </c>
      <c r="D159" s="8" t="str">
        <f>B175</f>
        <v>Спортивно-игровая площадка</v>
      </c>
      <c r="E159" s="32"/>
      <c r="F159" s="7"/>
      <c r="G159" s="7"/>
      <c r="H159" s="7"/>
      <c r="I159" s="7"/>
      <c r="J159" s="7"/>
      <c r="K159" s="7"/>
      <c r="L159" s="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>
      <c r="A160" s="7"/>
      <c r="B160" s="7"/>
      <c r="C160" s="7">
        <v>3</v>
      </c>
      <c r="D160" s="8" t="str">
        <f>B187</f>
        <v>Спортивное оборудование</v>
      </c>
      <c r="E160" s="32"/>
      <c r="F160" s="7"/>
      <c r="G160" s="7"/>
      <c r="H160" s="7"/>
      <c r="I160" s="7"/>
      <c r="J160" s="7"/>
      <c r="K160" s="7"/>
      <c r="L160" s="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>
      <c r="A161" s="7"/>
      <c r="B161" s="7"/>
      <c r="C161" s="7">
        <v>4</v>
      </c>
      <c r="D161" s="8" t="str">
        <f>B195</f>
        <v>Мебель для игровых площадок</v>
      </c>
      <c r="E161" s="32"/>
      <c r="F161" s="7"/>
      <c r="G161" s="7"/>
      <c r="H161" s="7"/>
      <c r="I161" s="7"/>
      <c r="J161" s="7"/>
      <c r="K161" s="7"/>
      <c r="L161" s="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>
      <c r="A162" s="7"/>
      <c r="B162" s="7"/>
      <c r="C162" s="7">
        <v>5</v>
      </c>
      <c r="D162" s="8" t="str">
        <f>B207</f>
        <v>Площадка для выгула собак</v>
      </c>
      <c r="E162" s="32"/>
      <c r="F162" s="7"/>
      <c r="G162" s="7"/>
      <c r="H162" s="7"/>
      <c r="I162" s="7"/>
      <c r="J162" s="7"/>
      <c r="K162" s="7"/>
      <c r="L162" s="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>
      <c r="A163" s="7"/>
      <c r="B163" s="7"/>
      <c r="C163" s="7">
        <v>6</v>
      </c>
      <c r="D163" s="8" t="str">
        <f>B213</f>
        <v>Велопарковка</v>
      </c>
      <c r="E163" s="32"/>
      <c r="F163" s="7"/>
      <c r="G163" s="7"/>
      <c r="H163" s="7"/>
      <c r="I163" s="7"/>
      <c r="J163" s="7"/>
      <c r="K163" s="7"/>
      <c r="L163" s="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>
      <c r="A164" s="7"/>
      <c r="B164" s="7"/>
      <c r="C164" s="7">
        <v>7</v>
      </c>
      <c r="D164" s="8" t="str">
        <f>B220</f>
        <v>Контейнерная площадка</v>
      </c>
      <c r="E164" s="32"/>
      <c r="F164" s="7"/>
      <c r="G164" s="7"/>
      <c r="H164" s="7"/>
      <c r="I164" s="7"/>
      <c r="J164" s="7"/>
      <c r="K164" s="7"/>
      <c r="L164" s="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>
      <c r="A166" s="13">
        <v>3.2</v>
      </c>
      <c r="B166" s="11" t="s">
        <v>167</v>
      </c>
      <c r="C166" s="11" t="s">
        <v>8</v>
      </c>
      <c r="D166" s="11" t="s">
        <v>9</v>
      </c>
      <c r="E166" s="11" t="s">
        <v>9</v>
      </c>
      <c r="F166" s="11" t="s">
        <v>4</v>
      </c>
      <c r="G166" s="11" t="s">
        <v>9</v>
      </c>
      <c r="H166" s="12" t="s">
        <v>10</v>
      </c>
      <c r="I166" s="11" t="s">
        <v>12</v>
      </c>
      <c r="J166" s="7"/>
      <c r="K166" s="7"/>
      <c r="L166" s="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>
      <c r="A167" s="13"/>
      <c r="B167" s="14" t="str">
        <f>CONCATENATE("'Инвентаризация'!", ADDRESS(ROW(B166), COLUMN(B166), 4, 1), ":", ADDRESS(ROW(B166), COLUMN(B166)+COUNTA(B166:I166)-1, 4, 1))</f>
        <v>'Инвентаризация'!B166:I166</v>
      </c>
      <c r="C167" s="15" t="str">
        <f t="shared" ref="C167:I167" si="17">IF(C168="", "", CONCATENATE("'Инвентаризация'!", ADDRESS(ROW(C168), COLUMN(C168), 4, 1), ":", ADDRESS(ROW(C168)+INDEX(MATCH(1=1, C168:C267="", ), )-2, COLUMN(C168), 4, 1)))</f>
        <v>'Инвентаризация'!C168:C173</v>
      </c>
      <c r="D167" s="15" t="str">
        <f t="shared" si="17"/>
        <v/>
      </c>
      <c r="E167" s="15" t="str">
        <f t="shared" si="17"/>
        <v/>
      </c>
      <c r="F167" s="15" t="str">
        <f t="shared" si="17"/>
        <v>'Инвентаризация'!F168:F170</v>
      </c>
      <c r="G167" s="15" t="str">
        <f t="shared" si="17"/>
        <v/>
      </c>
      <c r="H167" s="15" t="str">
        <f t="shared" si="17"/>
        <v/>
      </c>
      <c r="I167" s="15" t="str">
        <f t="shared" si="17"/>
        <v/>
      </c>
      <c r="J167" s="7"/>
      <c r="K167" s="7"/>
      <c r="L167" s="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>
      <c r="A168" s="17"/>
      <c r="B168" s="15"/>
      <c r="C168" s="7" t="s">
        <v>168</v>
      </c>
      <c r="D168" s="7"/>
      <c r="F168" s="7" t="s">
        <v>14</v>
      </c>
      <c r="G168" s="7"/>
      <c r="H168" s="16"/>
      <c r="I168" s="7"/>
      <c r="J168" s="7"/>
      <c r="K168" s="7"/>
      <c r="L168" s="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>
      <c r="A169" s="17"/>
      <c r="B169" s="7"/>
      <c r="C169" s="7" t="s">
        <v>169</v>
      </c>
      <c r="D169" s="7"/>
      <c r="F169" s="7" t="s">
        <v>18</v>
      </c>
      <c r="G169" s="7"/>
      <c r="H169" s="5"/>
      <c r="I169" s="7"/>
      <c r="J169" s="7"/>
      <c r="K169" s="7"/>
      <c r="L169" s="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>
      <c r="A170" s="17"/>
      <c r="B170" s="7"/>
      <c r="C170" s="7" t="s">
        <v>158</v>
      </c>
      <c r="D170" s="7"/>
      <c r="F170" s="7" t="s">
        <v>20</v>
      </c>
      <c r="G170" s="7"/>
      <c r="H170" s="5"/>
      <c r="I170" s="7"/>
      <c r="J170" s="7"/>
      <c r="K170" s="7"/>
      <c r="L170" s="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>
      <c r="A171" s="17"/>
      <c r="B171" s="7"/>
      <c r="C171" s="7" t="s">
        <v>170</v>
      </c>
      <c r="D171" s="7"/>
      <c r="F171" s="7"/>
      <c r="G171" s="7"/>
      <c r="H171" s="5"/>
      <c r="I171" s="7"/>
      <c r="J171" s="7"/>
      <c r="K171" s="7"/>
      <c r="L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>
      <c r="A172" s="17"/>
      <c r="B172" s="7"/>
      <c r="C172" s="7" t="s">
        <v>171</v>
      </c>
      <c r="D172" s="7"/>
      <c r="F172" s="7"/>
      <c r="G172" s="7"/>
      <c r="H172" s="5"/>
      <c r="I172" s="7"/>
      <c r="J172" s="7"/>
      <c r="K172" s="7"/>
      <c r="L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:55">
      <c r="A173" s="17"/>
      <c r="B173" s="7"/>
      <c r="C173" s="7" t="s">
        <v>21</v>
      </c>
      <c r="D173" s="7"/>
      <c r="F173" s="7"/>
      <c r="G173" s="7"/>
      <c r="H173" s="5"/>
      <c r="I173" s="7"/>
      <c r="J173" s="7"/>
      <c r="K173" s="7"/>
      <c r="L173" s="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>
      <c r="A174" s="17"/>
      <c r="B174" s="7"/>
      <c r="D174" s="7"/>
      <c r="F174" s="7"/>
      <c r="G174" s="7"/>
      <c r="H174" s="5"/>
      <c r="I174" s="7"/>
      <c r="J174" s="7"/>
      <c r="K174" s="7"/>
      <c r="L174" s="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>
      <c r="A175" s="13">
        <v>3.4</v>
      </c>
      <c r="B175" s="11" t="s">
        <v>172</v>
      </c>
      <c r="C175" s="12" t="s">
        <v>173</v>
      </c>
      <c r="D175" s="11" t="s">
        <v>8</v>
      </c>
      <c r="E175" s="11" t="s">
        <v>174</v>
      </c>
      <c r="F175" s="11" t="s">
        <v>4</v>
      </c>
      <c r="G175" s="11" t="s">
        <v>9</v>
      </c>
      <c r="H175" s="12" t="s">
        <v>10</v>
      </c>
      <c r="I175" s="11" t="s">
        <v>12</v>
      </c>
      <c r="J175" s="7"/>
      <c r="K175" s="7"/>
      <c r="L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>
      <c r="A176" s="13"/>
      <c r="B176" s="14" t="str">
        <f>CONCATENATE("'Инвентаризация'!", ADDRESS(ROW(B175), COLUMN(B175), 4, 1), ":", ADDRESS(ROW(B175), COLUMN(B175)+COUNTA(B175:I175)-1, 4, 1))</f>
        <v>'Инвентаризация'!B175:I175</v>
      </c>
      <c r="C176" s="15" t="str">
        <f t="shared" ref="C176:I176" si="18">IF(C177="", "", CONCATENATE("'Инвентаризация'!", ADDRESS(ROW(C177), COLUMN(C177), 4, 1), ":", ADDRESS(ROW(C177)+INDEX(MATCH(1=1, C177:C276="", ), )-2, COLUMN(C177), 4, 1)))</f>
        <v>'Инвентаризация'!C177:C183</v>
      </c>
      <c r="D176" s="15" t="str">
        <f t="shared" si="18"/>
        <v>'Инвентаризация'!D177:D185</v>
      </c>
      <c r="E176" s="15" t="str">
        <f t="shared" si="18"/>
        <v>'Инвентаризация'!E177:E179</v>
      </c>
      <c r="F176" s="15" t="str">
        <f t="shared" si="18"/>
        <v>'Инвентаризация'!F177:F183</v>
      </c>
      <c r="G176" s="15" t="str">
        <f t="shared" si="18"/>
        <v/>
      </c>
      <c r="H176" s="15" t="str">
        <f t="shared" si="18"/>
        <v/>
      </c>
      <c r="I176" s="15" t="str">
        <f t="shared" si="18"/>
        <v/>
      </c>
      <c r="J176" s="7"/>
      <c r="K176" s="7"/>
      <c r="L176" s="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>
      <c r="A177" s="17"/>
      <c r="B177" s="15"/>
      <c r="C177" s="7" t="s">
        <v>175</v>
      </c>
      <c r="D177" s="7" t="s">
        <v>176</v>
      </c>
      <c r="E177" s="7" t="s">
        <v>177</v>
      </c>
      <c r="F177" s="7" t="s">
        <v>14</v>
      </c>
      <c r="H177" s="16"/>
      <c r="J177" s="7"/>
      <c r="K177" s="7"/>
      <c r="L177" s="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>
      <c r="A178" s="17"/>
      <c r="B178" s="7"/>
      <c r="C178" s="7" t="s">
        <v>178</v>
      </c>
      <c r="D178" s="7" t="s">
        <v>168</v>
      </c>
      <c r="E178" s="7" t="s">
        <v>179</v>
      </c>
      <c r="F178" s="7" t="s">
        <v>180</v>
      </c>
      <c r="H178" s="7"/>
      <c r="J178" s="7"/>
      <c r="K178" s="7"/>
      <c r="L178" s="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>
      <c r="A179" s="33"/>
      <c r="B179" s="7"/>
      <c r="C179" s="7" t="s">
        <v>181</v>
      </c>
      <c r="D179" s="7" t="s">
        <v>169</v>
      </c>
      <c r="E179" s="7" t="s">
        <v>182</v>
      </c>
      <c r="F179" s="7" t="s">
        <v>183</v>
      </c>
      <c r="H179" s="7"/>
      <c r="J179" s="7"/>
      <c r="K179" s="7"/>
      <c r="L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>
      <c r="A180" s="33"/>
      <c r="B180" s="7"/>
      <c r="C180" s="7" t="s">
        <v>184</v>
      </c>
      <c r="D180" s="7" t="s">
        <v>185</v>
      </c>
      <c r="E180" s="7"/>
      <c r="F180" s="7" t="s">
        <v>186</v>
      </c>
      <c r="H180" s="7"/>
      <c r="J180" s="7"/>
      <c r="K180" s="7"/>
      <c r="L180" s="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>
      <c r="A181" s="33"/>
      <c r="B181" s="7"/>
      <c r="C181" s="7" t="s">
        <v>187</v>
      </c>
      <c r="D181" s="7" t="s">
        <v>158</v>
      </c>
      <c r="E181" s="7"/>
      <c r="F181" s="7" t="s">
        <v>188</v>
      </c>
      <c r="H181" s="7"/>
      <c r="J181" s="7"/>
      <c r="K181" s="7"/>
      <c r="L181" s="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>
      <c r="A182" s="33"/>
      <c r="B182" s="7"/>
      <c r="C182" s="7" t="s">
        <v>189</v>
      </c>
      <c r="D182" s="7" t="s">
        <v>170</v>
      </c>
      <c r="E182" s="7"/>
      <c r="F182" s="7" t="s">
        <v>190</v>
      </c>
      <c r="H182" s="7"/>
      <c r="J182" s="7"/>
      <c r="K182" s="7"/>
      <c r="L182" s="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>
      <c r="A183" s="33"/>
      <c r="B183" s="7"/>
      <c r="C183" s="7" t="s">
        <v>22</v>
      </c>
      <c r="D183" s="7" t="s">
        <v>171</v>
      </c>
      <c r="E183" s="7"/>
      <c r="F183" s="7" t="s">
        <v>191</v>
      </c>
      <c r="H183" s="7"/>
      <c r="J183" s="7"/>
      <c r="K183" s="7"/>
      <c r="L183" s="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:55">
      <c r="A184" s="33"/>
      <c r="B184" s="7"/>
      <c r="C184" s="7"/>
      <c r="D184" s="7" t="s">
        <v>21</v>
      </c>
      <c r="E184" s="7"/>
      <c r="F184" s="7"/>
      <c r="H184" s="7"/>
      <c r="I184" s="7"/>
      <c r="J184" s="7"/>
      <c r="K184" s="7"/>
      <c r="L184" s="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:55">
      <c r="A185" s="33"/>
      <c r="B185" s="7"/>
      <c r="C185" s="7"/>
      <c r="D185" s="7" t="s">
        <v>58</v>
      </c>
      <c r="E185" s="7"/>
      <c r="F185" s="7"/>
      <c r="H185" s="7"/>
      <c r="I185" s="7"/>
      <c r="J185" s="7"/>
      <c r="K185" s="7"/>
      <c r="L185" s="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>
      <c r="A186" s="33"/>
      <c r="B186" s="7"/>
      <c r="C186" s="7"/>
      <c r="D186" s="7"/>
      <c r="E186" s="7"/>
      <c r="F186" s="7"/>
      <c r="H186" s="7"/>
      <c r="I186" s="7"/>
      <c r="J186" s="7"/>
      <c r="K186" s="7"/>
      <c r="L186" s="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:55">
      <c r="A187" s="13">
        <v>4.5</v>
      </c>
      <c r="B187" s="11" t="s">
        <v>192</v>
      </c>
      <c r="C187" s="11" t="s">
        <v>44</v>
      </c>
      <c r="D187" s="11" t="s">
        <v>9</v>
      </c>
      <c r="E187" s="11" t="s">
        <v>9</v>
      </c>
      <c r="F187" s="11" t="s">
        <v>4</v>
      </c>
      <c r="G187" s="11" t="s">
        <v>9</v>
      </c>
      <c r="H187" s="11" t="s">
        <v>9</v>
      </c>
      <c r="I187" s="11" t="s">
        <v>12</v>
      </c>
      <c r="J187" s="7"/>
      <c r="K187" s="7"/>
      <c r="L187" s="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>
      <c r="A188" s="13"/>
      <c r="B188" s="14" t="str">
        <f>CONCATENATE("'Инвентаризация'!", ADDRESS(ROW(B187), COLUMN(B187), 4, 1), ":", ADDRESS(ROW(B187), COLUMN(B187)+COUNTA(B187:I187)-1, 4, 1))</f>
        <v>'Инвентаризация'!B187:I187</v>
      </c>
      <c r="C188" s="15" t="str">
        <f t="shared" ref="C188:I188" si="19">IF(C189="", "", CONCATENATE("'Инвентаризация'!", ADDRESS(ROW(C189), COLUMN(C189), 4, 1), ":", ADDRESS(ROW(C189)+INDEX(MATCH(1=1, C189:C288="", ), )-2, COLUMN(C189), 4, 1)))</f>
        <v>'Инвентаризация'!C189:C193</v>
      </c>
      <c r="D188" s="15" t="str">
        <f t="shared" si="19"/>
        <v/>
      </c>
      <c r="E188" s="15" t="str">
        <f t="shared" si="19"/>
        <v/>
      </c>
      <c r="F188" s="15" t="str">
        <f t="shared" si="19"/>
        <v>'Инвентаризация'!F189:F191</v>
      </c>
      <c r="G188" s="15" t="str">
        <f t="shared" si="19"/>
        <v/>
      </c>
      <c r="H188" s="15" t="str">
        <f t="shared" si="19"/>
        <v/>
      </c>
      <c r="I188" s="15" t="str">
        <f t="shared" si="19"/>
        <v/>
      </c>
      <c r="J188" s="7"/>
      <c r="K188" s="7"/>
      <c r="L188" s="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>
      <c r="A189" s="7"/>
      <c r="B189" s="15"/>
      <c r="C189" s="7" t="s">
        <v>193</v>
      </c>
      <c r="E189" s="7"/>
      <c r="F189" s="7" t="s">
        <v>14</v>
      </c>
      <c r="G189" s="7"/>
      <c r="H189" s="7"/>
      <c r="I189" s="7"/>
      <c r="J189" s="7"/>
      <c r="K189" s="7"/>
      <c r="L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>
      <c r="A190" s="7"/>
      <c r="B190" s="7"/>
      <c r="C190" s="7" t="s">
        <v>194</v>
      </c>
      <c r="E190" s="7"/>
      <c r="F190" s="7" t="s">
        <v>18</v>
      </c>
      <c r="G190" s="7"/>
      <c r="H190" s="7"/>
      <c r="I190" s="7"/>
      <c r="J190" s="7"/>
      <c r="K190" s="7"/>
      <c r="L190" s="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>
      <c r="A191" s="7"/>
      <c r="B191" s="7"/>
      <c r="C191" s="7" t="s">
        <v>195</v>
      </c>
      <c r="E191" s="7"/>
      <c r="F191" s="7" t="s">
        <v>38</v>
      </c>
      <c r="G191" s="7"/>
      <c r="H191" s="7"/>
      <c r="I191" s="7"/>
      <c r="J191" s="7"/>
      <c r="K191" s="7"/>
      <c r="L191" s="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>
      <c r="A192" s="7"/>
      <c r="B192" s="7"/>
      <c r="C192" s="7" t="s">
        <v>196</v>
      </c>
      <c r="E192" s="7"/>
      <c r="G192" s="7"/>
      <c r="H192" s="7"/>
      <c r="I192" s="7"/>
      <c r="J192" s="7"/>
      <c r="K192" s="7"/>
      <c r="L192" s="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>
      <c r="A193" s="7"/>
      <c r="B193" s="7"/>
      <c r="C193" s="7" t="s">
        <v>22</v>
      </c>
      <c r="E193" s="7"/>
      <c r="F193" s="7"/>
      <c r="G193" s="7"/>
      <c r="H193" s="7"/>
      <c r="I193" s="7"/>
      <c r="J193" s="7"/>
      <c r="K193" s="7"/>
      <c r="L193" s="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>
      <c r="A194" s="7"/>
      <c r="B194" s="7"/>
      <c r="C194" s="7"/>
      <c r="E194" s="7"/>
      <c r="F194" s="7"/>
      <c r="G194" s="7"/>
      <c r="H194" s="7"/>
      <c r="I194" s="7"/>
      <c r="J194" s="7"/>
      <c r="K194" s="7"/>
      <c r="L194" s="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>
      <c r="A195" s="13">
        <v>4.2</v>
      </c>
      <c r="B195" s="11" t="s">
        <v>197</v>
      </c>
      <c r="C195" s="11" t="s">
        <v>44</v>
      </c>
      <c r="D195" s="11" t="s">
        <v>45</v>
      </c>
      <c r="E195" s="12" t="s">
        <v>198</v>
      </c>
      <c r="F195" s="11" t="s">
        <v>4</v>
      </c>
      <c r="G195" s="11" t="s">
        <v>9</v>
      </c>
      <c r="H195" s="11" t="s">
        <v>9</v>
      </c>
      <c r="I195" s="11" t="s">
        <v>12</v>
      </c>
      <c r="J195" s="7"/>
      <c r="K195" s="11" t="s">
        <v>137</v>
      </c>
      <c r="L195" s="11" t="s">
        <v>199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>
      <c r="A196" s="13"/>
      <c r="B196" s="14" t="str">
        <f>CONCATENATE("'Инвентаризация'!", ADDRESS(ROW(B195), COLUMN(B195), 4, 1), ":", ADDRESS(ROW(B195), COLUMN(B195)+COUNTA(B195:I195)-1, 4, 1))</f>
        <v>'Инвентаризация'!B195:I195</v>
      </c>
      <c r="C196" s="15" t="str">
        <f t="shared" ref="C196:I196" si="20">IF(C197="", "", CONCATENATE("'Инвентаризация'!", ADDRESS(ROW(C197), COLUMN(C197), 4, 1), ":", ADDRESS(ROW(C197)+INDEX(MATCH(1=1, C197:C297="", ), )-2, COLUMN(C197), 4, 1)))</f>
        <v>'Инвентаризация'!C197:C205</v>
      </c>
      <c r="D196" s="15" t="str">
        <f t="shared" si="20"/>
        <v>'Инвентаризация'!D197:D200</v>
      </c>
      <c r="E196" s="15" t="str">
        <f t="shared" si="20"/>
        <v>'Инвентаризация'!E197:E199</v>
      </c>
      <c r="F196" s="15" t="str">
        <f t="shared" si="20"/>
        <v>'Инвентаризация'!F197:F200</v>
      </c>
      <c r="G196" s="15" t="str">
        <f t="shared" si="20"/>
        <v/>
      </c>
      <c r="H196" s="15" t="str">
        <f t="shared" si="20"/>
        <v/>
      </c>
      <c r="I196" s="15" t="str">
        <f t="shared" si="20"/>
        <v/>
      </c>
      <c r="J196" s="7"/>
      <c r="K196" s="34"/>
      <c r="L196" s="26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:55">
      <c r="A197" s="7"/>
      <c r="B197" s="15"/>
      <c r="C197" s="7" t="s">
        <v>200</v>
      </c>
      <c r="D197" s="7" t="s">
        <v>50</v>
      </c>
      <c r="E197" s="7" t="s">
        <v>201</v>
      </c>
      <c r="F197" s="7" t="s">
        <v>14</v>
      </c>
      <c r="G197" s="7"/>
      <c r="H197" s="20"/>
      <c r="I197" s="7"/>
      <c r="J197" s="7"/>
      <c r="K197" s="35" t="s">
        <v>140</v>
      </c>
      <c r="L197" s="7" t="s">
        <v>202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55">
      <c r="A198" s="7"/>
      <c r="B198" s="7"/>
      <c r="C198" s="7" t="s">
        <v>203</v>
      </c>
      <c r="D198" s="7" t="s">
        <v>56</v>
      </c>
      <c r="E198" s="7" t="s">
        <v>204</v>
      </c>
      <c r="F198" s="7" t="s">
        <v>54</v>
      </c>
      <c r="G198" s="7"/>
      <c r="H198" s="20"/>
      <c r="I198" s="7"/>
      <c r="J198" s="7"/>
      <c r="K198" s="35" t="s">
        <v>144</v>
      </c>
      <c r="L198" s="7" t="s">
        <v>205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:55">
      <c r="A199" s="7"/>
      <c r="B199" s="7"/>
      <c r="C199" s="7" t="s">
        <v>206</v>
      </c>
      <c r="D199" s="7" t="s">
        <v>58</v>
      </c>
      <c r="E199" s="7" t="s">
        <v>207</v>
      </c>
      <c r="F199" s="7" t="s">
        <v>18</v>
      </c>
      <c r="G199" s="7"/>
      <c r="H199" s="20"/>
      <c r="I199" s="7"/>
      <c r="J199" s="7"/>
      <c r="K199" s="36" t="s">
        <v>147</v>
      </c>
      <c r="L199" s="7" t="s">
        <v>208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>
      <c r="A200" s="7"/>
      <c r="B200" s="7"/>
      <c r="C200" s="7" t="s">
        <v>100</v>
      </c>
      <c r="D200" s="7" t="s">
        <v>22</v>
      </c>
      <c r="E200" s="7"/>
      <c r="F200" s="7" t="s">
        <v>38</v>
      </c>
      <c r="G200" s="7"/>
      <c r="H200" s="20"/>
      <c r="I200" s="7"/>
      <c r="J200" s="7"/>
      <c r="K200" s="7"/>
      <c r="L200" s="7" t="s">
        <v>22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>
      <c r="A201" s="7"/>
      <c r="B201" s="7"/>
      <c r="C201" s="7" t="s">
        <v>209</v>
      </c>
      <c r="D201" s="7"/>
      <c r="E201" s="7"/>
      <c r="F201" s="7"/>
      <c r="G201" s="7"/>
      <c r="H201" s="7"/>
      <c r="I201" s="7"/>
      <c r="J201" s="7"/>
      <c r="K201" s="7"/>
      <c r="L201" s="7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>
      <c r="A202" s="7"/>
      <c r="B202" s="7"/>
      <c r="C202" s="7" t="s">
        <v>210</v>
      </c>
      <c r="D202" s="7"/>
      <c r="E202" s="7"/>
      <c r="F202" s="7"/>
      <c r="G202" s="7"/>
      <c r="H202" s="7"/>
      <c r="I202" s="7"/>
      <c r="J202" s="7"/>
      <c r="K202" s="7"/>
      <c r="L202" s="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5">
      <c r="A203" s="7"/>
      <c r="B203" s="7"/>
      <c r="C203" s="7" t="s">
        <v>211</v>
      </c>
      <c r="D203" s="7"/>
      <c r="E203" s="7"/>
      <c r="F203" s="7"/>
      <c r="G203" s="7"/>
      <c r="H203" s="7"/>
      <c r="I203" s="7"/>
      <c r="J203" s="7"/>
      <c r="K203" s="7"/>
      <c r="L203" s="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:55">
      <c r="A204" s="7"/>
      <c r="B204" s="7"/>
      <c r="C204" s="7" t="s">
        <v>212</v>
      </c>
      <c r="D204" s="7"/>
      <c r="E204" s="7"/>
      <c r="F204" s="7"/>
      <c r="G204" s="7"/>
      <c r="H204" s="7"/>
      <c r="I204" s="7"/>
      <c r="J204" s="7"/>
      <c r="K204" s="7"/>
      <c r="L204" s="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5">
      <c r="A205" s="7"/>
      <c r="B205" s="7"/>
      <c r="C205" s="7" t="s">
        <v>22</v>
      </c>
      <c r="D205" s="7"/>
      <c r="E205" s="7"/>
      <c r="F205" s="7"/>
      <c r="G205" s="7"/>
      <c r="H205" s="7"/>
      <c r="I205" s="7"/>
      <c r="J205" s="7"/>
      <c r="K205" s="7"/>
      <c r="L205" s="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:5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5">
      <c r="A207" s="13">
        <v>3.3</v>
      </c>
      <c r="B207" s="11" t="s">
        <v>213</v>
      </c>
      <c r="C207" s="12" t="s">
        <v>214</v>
      </c>
      <c r="D207" s="11" t="s">
        <v>215</v>
      </c>
      <c r="E207" s="11" t="s">
        <v>9</v>
      </c>
      <c r="F207" s="11" t="s">
        <v>4</v>
      </c>
      <c r="G207" s="11" t="s">
        <v>9</v>
      </c>
      <c r="H207" s="12" t="s">
        <v>10</v>
      </c>
      <c r="I207" s="11" t="s">
        <v>12</v>
      </c>
      <c r="J207" s="20"/>
      <c r="K207" s="20"/>
      <c r="L207" s="20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5">
      <c r="A208" s="13"/>
      <c r="B208" s="14" t="str">
        <f>CONCATENATE("'Инвентаризация'!", ADDRESS(ROW(B207), COLUMN(B207), 4, 1), ":", ADDRESS(ROW(B207), COLUMN(B207)+COUNTA(B207:I207)-1, 4, 1))</f>
        <v>'Инвентаризация'!B207:I207</v>
      </c>
      <c r="C208" s="15" t="str">
        <f t="shared" ref="C208:I208" si="21">IF(C209="", "", CONCATENATE("'Инвентаризация'!", ADDRESS(ROW(C209), COLUMN(C209), 4, 1), ":", ADDRESS(ROW(C209)+INDEX(MATCH(1=1, C209:C309="", ), )-2, COLUMN(C209), 4, 1)))</f>
        <v>'Инвентаризация'!C209:C210</v>
      </c>
      <c r="D208" s="15" t="str">
        <f t="shared" si="21"/>
        <v>'Инвентаризация'!D209:D211</v>
      </c>
      <c r="E208" s="15" t="str">
        <f t="shared" si="21"/>
        <v/>
      </c>
      <c r="F208" s="15" t="str">
        <f t="shared" si="21"/>
        <v>'Инвентаризация'!F209:F211</v>
      </c>
      <c r="G208" s="15" t="str">
        <f t="shared" si="21"/>
        <v/>
      </c>
      <c r="H208" s="15" t="str">
        <f t="shared" si="21"/>
        <v/>
      </c>
      <c r="I208" s="15" t="str">
        <f t="shared" si="21"/>
        <v/>
      </c>
      <c r="J208" s="20"/>
      <c r="K208" s="20"/>
      <c r="L208" s="2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>
      <c r="A209" s="17"/>
      <c r="B209" s="15"/>
      <c r="C209" s="7" t="s">
        <v>216</v>
      </c>
      <c r="D209" s="7" t="s">
        <v>217</v>
      </c>
      <c r="F209" s="7" t="s">
        <v>14</v>
      </c>
      <c r="G209" s="20"/>
      <c r="H209" s="16"/>
      <c r="I209" s="20"/>
      <c r="J209" s="20"/>
      <c r="K209" s="20"/>
      <c r="L209" s="20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55">
      <c r="A210" s="17"/>
      <c r="B210" s="7"/>
      <c r="C210" s="7" t="s">
        <v>218</v>
      </c>
      <c r="D210" s="7" t="s">
        <v>219</v>
      </c>
      <c r="F210" s="7" t="s">
        <v>18</v>
      </c>
      <c r="G210" s="20"/>
      <c r="H210" s="5"/>
      <c r="I210" s="20"/>
      <c r="J210" s="20"/>
      <c r="K210" s="20"/>
      <c r="L210" s="20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1:55">
      <c r="A211" s="17"/>
      <c r="B211" s="7"/>
      <c r="C211" s="5"/>
      <c r="D211" s="7" t="s">
        <v>134</v>
      </c>
      <c r="F211" s="7" t="s">
        <v>20</v>
      </c>
      <c r="G211" s="20"/>
      <c r="H211" s="5"/>
      <c r="I211" s="20"/>
      <c r="J211" s="20"/>
      <c r="K211" s="20"/>
      <c r="L211" s="20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1:55">
      <c r="A212" s="17"/>
      <c r="B212" s="7"/>
      <c r="C212" s="5"/>
      <c r="F212" s="7"/>
      <c r="G212" s="20"/>
      <c r="H212" s="5"/>
      <c r="I212" s="20"/>
      <c r="J212" s="20"/>
      <c r="K212" s="20"/>
      <c r="L212" s="20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1:55">
      <c r="A213" s="13">
        <v>3.7</v>
      </c>
      <c r="B213" s="11" t="s">
        <v>220</v>
      </c>
      <c r="C213" s="11" t="s">
        <v>45</v>
      </c>
      <c r="D213" s="11" t="s">
        <v>9</v>
      </c>
      <c r="E213" s="11" t="s">
        <v>9</v>
      </c>
      <c r="F213" s="11" t="s">
        <v>4</v>
      </c>
      <c r="G213" s="12" t="s">
        <v>221</v>
      </c>
      <c r="H213" s="12" t="s">
        <v>10</v>
      </c>
      <c r="I213" s="11" t="s">
        <v>12</v>
      </c>
      <c r="J213" s="7"/>
      <c r="K213" s="7"/>
      <c r="L213" s="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1:55">
      <c r="A214" s="13"/>
      <c r="B214" s="14" t="str">
        <f>CONCATENATE("'Инвентаризация'!", ADDRESS(ROW(B213), COLUMN(B213), 4, 1), ":", ADDRESS(ROW(B213), COLUMN(B213)+COUNTA(B213:I213)-1, 4, 1))</f>
        <v>'Инвентаризация'!B213:I213</v>
      </c>
      <c r="C214" s="15" t="str">
        <f t="shared" ref="C214:I214" si="22">IF(C215="", "", CONCATENATE("'Инвентаризация'!", ADDRESS(ROW(C215), COLUMN(C215), 4, 1), ":", ADDRESS(ROW(C215)+INDEX(MATCH(1=1, C215:C315="", ), )-2, COLUMN(C215), 4, 1)))</f>
        <v>'Инвентаризация'!C215:C218</v>
      </c>
      <c r="D214" s="15" t="str">
        <f t="shared" si="22"/>
        <v/>
      </c>
      <c r="E214" s="15" t="str">
        <f t="shared" si="22"/>
        <v/>
      </c>
      <c r="F214" s="15" t="str">
        <f t="shared" si="22"/>
        <v>'Инвентаризация'!F215:F218</v>
      </c>
      <c r="G214" s="15" t="str">
        <f t="shared" si="22"/>
        <v/>
      </c>
      <c r="H214" s="15" t="str">
        <f t="shared" si="22"/>
        <v/>
      </c>
      <c r="I214" s="15" t="str">
        <f t="shared" si="22"/>
        <v/>
      </c>
      <c r="J214" s="7"/>
      <c r="K214" s="7"/>
      <c r="L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>
      <c r="A215" s="7"/>
      <c r="B215" s="15"/>
      <c r="C215" s="7" t="s">
        <v>50</v>
      </c>
      <c r="F215" s="7" t="s">
        <v>14</v>
      </c>
      <c r="G215" s="5"/>
      <c r="H215" s="16"/>
      <c r="I215" s="7"/>
      <c r="J215" s="7"/>
      <c r="K215" s="7"/>
      <c r="L215" s="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1:55">
      <c r="A216" s="7"/>
      <c r="B216" s="7"/>
      <c r="C216" s="7" t="s">
        <v>58</v>
      </c>
      <c r="F216" s="7" t="s">
        <v>54</v>
      </c>
      <c r="G216" s="5"/>
      <c r="H216" s="16"/>
      <c r="I216" s="7"/>
      <c r="J216" s="7"/>
      <c r="K216" s="7"/>
      <c r="L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1:55">
      <c r="A217" s="7"/>
      <c r="B217" s="7"/>
      <c r="C217" s="7" t="s">
        <v>15</v>
      </c>
      <c r="F217" s="7" t="s">
        <v>18</v>
      </c>
      <c r="G217" s="5"/>
      <c r="H217" s="7"/>
      <c r="I217" s="7"/>
      <c r="J217" s="7"/>
      <c r="K217" s="7"/>
      <c r="L217" s="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:55">
      <c r="A218" s="7"/>
      <c r="B218" s="7"/>
      <c r="C218" s="7" t="s">
        <v>22</v>
      </c>
      <c r="F218" s="7" t="s">
        <v>38</v>
      </c>
      <c r="G218" s="5"/>
      <c r="H218" s="7"/>
      <c r="I218" s="7"/>
      <c r="J218" s="7"/>
      <c r="K218" s="7"/>
      <c r="L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1:55">
      <c r="A219" s="7"/>
      <c r="B219" s="7"/>
      <c r="C219" s="7"/>
      <c r="F219" s="7"/>
      <c r="G219" s="5"/>
      <c r="H219" s="7"/>
      <c r="I219" s="7"/>
      <c r="J219" s="7"/>
      <c r="K219" s="7"/>
      <c r="L219" s="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1:55">
      <c r="A220" s="13">
        <v>3.6</v>
      </c>
      <c r="B220" s="11" t="s">
        <v>222</v>
      </c>
      <c r="C220" s="11" t="s">
        <v>44</v>
      </c>
      <c r="D220" s="11" t="s">
        <v>8</v>
      </c>
      <c r="E220" s="11" t="s">
        <v>9</v>
      </c>
      <c r="F220" s="11" t="s">
        <v>4</v>
      </c>
      <c r="G220" s="11" t="s">
        <v>9</v>
      </c>
      <c r="H220" s="11" t="s">
        <v>10</v>
      </c>
      <c r="I220" s="11" t="s">
        <v>12</v>
      </c>
      <c r="J220" s="7"/>
      <c r="K220" s="7"/>
      <c r="L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1:55">
      <c r="A221" s="13"/>
      <c r="B221" s="14" t="str">
        <f>CONCATENATE("'Инвентаризация'!", ADDRESS(ROW(B220), COLUMN(B220), 4, 1), ":", ADDRESS(ROW(B220), COLUMN(B220)+COUNTA(B220:I220)-1, 4, 1))</f>
        <v>'Инвентаризация'!B220:I220</v>
      </c>
      <c r="C221" s="15" t="str">
        <f t="shared" ref="C221:I221" si="23">IF(C222="", "", CONCATENATE("'Инвентаризация'!", ADDRESS(ROW(C222), COLUMN(C222), 4, 1), ":", ADDRESS(ROW(C222)+INDEX(MATCH(1=1, C222:C331="", ), )-2, COLUMN(C222), 4, 1)))</f>
        <v>'Инвентаризация'!C222:C224</v>
      </c>
      <c r="D221" s="15" t="str">
        <f t="shared" si="23"/>
        <v>'Инвентаризация'!D222:D225</v>
      </c>
      <c r="E221" s="15" t="str">
        <f t="shared" si="23"/>
        <v/>
      </c>
      <c r="F221" s="15" t="str">
        <f t="shared" si="23"/>
        <v>'Инвентаризация'!F222:F224</v>
      </c>
      <c r="G221" s="15" t="str">
        <f t="shared" si="23"/>
        <v/>
      </c>
      <c r="H221" s="15" t="str">
        <f t="shared" si="23"/>
        <v/>
      </c>
      <c r="I221" s="15" t="str">
        <f t="shared" si="23"/>
        <v/>
      </c>
      <c r="J221" s="7"/>
      <c r="K221" s="7"/>
      <c r="L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:55">
      <c r="A222" s="7"/>
      <c r="B222" s="15"/>
      <c r="C222" s="7" t="s">
        <v>223</v>
      </c>
      <c r="D222" s="7" t="s">
        <v>13</v>
      </c>
      <c r="F222" s="7" t="s">
        <v>14</v>
      </c>
      <c r="G222" s="7"/>
      <c r="H222" s="16"/>
      <c r="I222" s="7"/>
      <c r="J222" s="7"/>
      <c r="K222" s="7"/>
      <c r="L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:55">
      <c r="A223" s="7"/>
      <c r="B223" s="7"/>
      <c r="C223" s="7" t="s">
        <v>224</v>
      </c>
      <c r="D223" s="7" t="s">
        <v>15</v>
      </c>
      <c r="F223" s="7" t="s">
        <v>18</v>
      </c>
      <c r="G223" s="7"/>
      <c r="H223" s="5"/>
      <c r="I223" s="7"/>
      <c r="J223" s="7"/>
      <c r="K223" s="7"/>
      <c r="L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1:55">
      <c r="A224" s="7"/>
      <c r="B224" s="7"/>
      <c r="C224" s="7" t="s">
        <v>225</v>
      </c>
      <c r="D224" s="7" t="s">
        <v>21</v>
      </c>
      <c r="F224" s="7" t="s">
        <v>20</v>
      </c>
      <c r="G224" s="7"/>
      <c r="H224" s="5"/>
      <c r="I224" s="7"/>
      <c r="J224" s="7"/>
      <c r="K224" s="7"/>
      <c r="L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1:55">
      <c r="A225" s="7"/>
      <c r="B225" s="7"/>
      <c r="C225" s="7"/>
      <c r="D225" s="7" t="s">
        <v>22</v>
      </c>
      <c r="F225" s="7"/>
      <c r="G225" s="7"/>
      <c r="H225" s="7"/>
      <c r="I225" s="7"/>
      <c r="J225" s="7"/>
      <c r="K225" s="7"/>
      <c r="L225" s="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1:5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1:55" ht="18.75" customHeight="1">
      <c r="A227" s="25">
        <v>5</v>
      </c>
      <c r="B227" s="2" t="s">
        <v>226</v>
      </c>
      <c r="C227" s="2"/>
      <c r="D227" s="2"/>
      <c r="E227" s="2"/>
      <c r="F227" s="2"/>
      <c r="G227" s="2"/>
      <c r="H227" s="2"/>
      <c r="I227" s="2"/>
      <c r="J227" s="7"/>
      <c r="K227" s="7"/>
      <c r="L227" s="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1:55">
      <c r="A228" s="7"/>
      <c r="B228" s="7"/>
      <c r="C228" s="7">
        <v>1</v>
      </c>
      <c r="D228" s="8" t="str">
        <f>B234</f>
        <v>Накопитель ТКО</v>
      </c>
      <c r="F228" s="7"/>
      <c r="G228" s="7"/>
      <c r="H228" s="7"/>
      <c r="I228" s="7"/>
      <c r="J228" s="7"/>
      <c r="K228" s="7"/>
      <c r="L228" s="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1:55">
      <c r="A229" s="7"/>
      <c r="B229" s="7"/>
      <c r="C229" s="7">
        <v>2</v>
      </c>
      <c r="D229" s="8" t="str">
        <f>B241</f>
        <v>Стол</v>
      </c>
      <c r="F229" s="7"/>
      <c r="G229" s="7"/>
      <c r="H229" s="7"/>
      <c r="I229" s="7"/>
      <c r="J229" s="7"/>
      <c r="K229" s="7"/>
      <c r="L229" s="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1:55">
      <c r="A230" s="7"/>
      <c r="B230" s="7"/>
      <c r="C230" s="7">
        <v>3</v>
      </c>
      <c r="D230" s="8" t="str">
        <f>B248</f>
        <v>Беседка</v>
      </c>
      <c r="F230" s="7"/>
      <c r="G230" s="7"/>
      <c r="H230" s="7"/>
      <c r="I230" s="7"/>
      <c r="J230" s="7"/>
      <c r="K230" s="7"/>
      <c r="L230" s="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1:55">
      <c r="A231" s="7"/>
      <c r="B231" s="7"/>
      <c r="C231" s="7">
        <v>4</v>
      </c>
      <c r="D231" s="8" t="str">
        <f>B254</f>
        <v>Навес</v>
      </c>
      <c r="F231" s="7"/>
      <c r="G231" s="7"/>
      <c r="H231" s="7"/>
      <c r="I231" s="7"/>
      <c r="J231" s="7"/>
      <c r="K231" s="7"/>
      <c r="L231" s="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1:55">
      <c r="A232" s="7"/>
      <c r="B232" s="7"/>
      <c r="C232" s="7">
        <v>5</v>
      </c>
      <c r="D232" s="8" t="str">
        <f>B260</f>
        <v>Фонтан</v>
      </c>
      <c r="F232" s="7"/>
      <c r="G232" s="7"/>
      <c r="H232" s="7"/>
      <c r="I232" s="7"/>
      <c r="J232" s="7"/>
      <c r="K232" s="7"/>
      <c r="L232" s="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1:55">
      <c r="A233" s="20"/>
      <c r="B233" s="20"/>
      <c r="C233" s="20"/>
      <c r="D233" s="19"/>
      <c r="E233" s="19"/>
      <c r="F233" s="20"/>
      <c r="G233" s="20"/>
      <c r="H233" s="20"/>
      <c r="I233" s="20"/>
      <c r="J233" s="7"/>
      <c r="K233" s="7"/>
      <c r="L233" s="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1:55">
      <c r="A234" s="13">
        <v>4.0999999999999996</v>
      </c>
      <c r="B234" s="11" t="s">
        <v>227</v>
      </c>
      <c r="C234" s="11" t="s">
        <v>44</v>
      </c>
      <c r="D234" s="11" t="s">
        <v>45</v>
      </c>
      <c r="E234" s="11" t="s">
        <v>9</v>
      </c>
      <c r="F234" s="11" t="s">
        <v>4</v>
      </c>
      <c r="G234" s="11" t="s">
        <v>9</v>
      </c>
      <c r="H234" s="11" t="s">
        <v>228</v>
      </c>
      <c r="I234" s="11" t="s">
        <v>12</v>
      </c>
      <c r="J234" s="7"/>
      <c r="K234" s="11" t="s">
        <v>137</v>
      </c>
      <c r="L234" s="29" t="s">
        <v>229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1:55">
      <c r="A235" s="13"/>
      <c r="B235" s="14" t="str">
        <f>CONCATENATE("'Инвентаризация'!", ADDRESS(ROW(B234), COLUMN(B234), 4, 1), ":", ADDRESS(ROW(B234), COLUMN(B234)+COUNTA(B234:I234)-1, 4, 1))</f>
        <v>'Инвентаризация'!B234:I234</v>
      </c>
      <c r="C235" s="15" t="str">
        <f t="shared" ref="C235:I235" si="24">IF(C236="", "", CONCATENATE("'Инвентаризация'!", ADDRESS(ROW(C236), COLUMN(C236), 4, 1), ":", ADDRESS(ROW(C236)+INDEX(MATCH(1=1, C236:C350="", ), )-2, COLUMN(C236), 4, 1)))</f>
        <v>'Инвентаризация'!C236:C237</v>
      </c>
      <c r="D235" s="15" t="str">
        <f t="shared" si="24"/>
        <v>'Инвентаризация'!D236:D239</v>
      </c>
      <c r="E235" s="15" t="str">
        <f t="shared" si="24"/>
        <v/>
      </c>
      <c r="F235" s="15" t="str">
        <f t="shared" si="24"/>
        <v>'Инвентаризация'!F236:F238</v>
      </c>
      <c r="G235" s="15" t="str">
        <f t="shared" si="24"/>
        <v/>
      </c>
      <c r="H235" s="15" t="str">
        <f t="shared" si="24"/>
        <v/>
      </c>
      <c r="I235" s="15" t="str">
        <f t="shared" si="24"/>
        <v/>
      </c>
      <c r="J235" s="7"/>
      <c r="K235" s="26"/>
      <c r="L235" s="30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1:55">
      <c r="A236" s="13"/>
      <c r="B236" s="15"/>
      <c r="C236" s="7" t="s">
        <v>230</v>
      </c>
      <c r="D236" s="7" t="s">
        <v>50</v>
      </c>
      <c r="F236" s="7" t="s">
        <v>14</v>
      </c>
      <c r="G236" s="16"/>
      <c r="H236" s="5"/>
      <c r="I236" s="7"/>
      <c r="J236" s="7"/>
      <c r="K236" s="7" t="s">
        <v>140</v>
      </c>
      <c r="L236" s="37" t="s">
        <v>231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1:55">
      <c r="A237" s="7"/>
      <c r="B237" s="7"/>
      <c r="C237" s="7" t="s">
        <v>232</v>
      </c>
      <c r="D237" s="7" t="s">
        <v>56</v>
      </c>
      <c r="F237" s="7" t="s">
        <v>18</v>
      </c>
      <c r="G237" s="5"/>
      <c r="H237" s="7"/>
      <c r="I237" s="7"/>
      <c r="J237" s="7"/>
      <c r="K237" s="7" t="s">
        <v>144</v>
      </c>
      <c r="L237" s="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1:55">
      <c r="A238" s="7"/>
      <c r="B238" s="7"/>
      <c r="C238" s="7"/>
      <c r="D238" s="7" t="s">
        <v>15</v>
      </c>
      <c r="F238" s="7" t="s">
        <v>38</v>
      </c>
      <c r="G238" s="5"/>
      <c r="H238" s="7"/>
      <c r="I238" s="7"/>
      <c r="J238" s="7"/>
      <c r="K238" s="7" t="s">
        <v>147</v>
      </c>
      <c r="L238" s="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1:55">
      <c r="A239" s="7"/>
      <c r="B239" s="7"/>
      <c r="C239" s="7"/>
      <c r="D239" s="7" t="s">
        <v>22</v>
      </c>
      <c r="G239" s="5"/>
      <c r="H239" s="7"/>
      <c r="I239" s="7"/>
      <c r="J239" s="7"/>
      <c r="K239" s="7"/>
      <c r="L239" s="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1:55">
      <c r="A240" s="7"/>
      <c r="B240" s="7"/>
      <c r="C240" s="7"/>
      <c r="D240" s="7"/>
      <c r="G240" s="5"/>
      <c r="H240" s="7"/>
      <c r="I240" s="7"/>
      <c r="J240" s="7"/>
      <c r="K240" s="7"/>
      <c r="L240" s="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1:55">
      <c r="A241" s="13">
        <v>4.4000000000000004</v>
      </c>
      <c r="B241" s="11" t="s">
        <v>233</v>
      </c>
      <c r="C241" s="11" t="s">
        <v>161</v>
      </c>
      <c r="D241" s="11" t="s">
        <v>45</v>
      </c>
      <c r="E241" s="11" t="s">
        <v>9</v>
      </c>
      <c r="F241" s="11" t="s">
        <v>4</v>
      </c>
      <c r="G241" s="11" t="s">
        <v>234</v>
      </c>
      <c r="H241" s="11" t="s">
        <v>9</v>
      </c>
      <c r="I241" s="11" t="s">
        <v>12</v>
      </c>
      <c r="J241" s="7"/>
      <c r="K241" s="29" t="s">
        <v>235</v>
      </c>
      <c r="L241" s="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1:55">
      <c r="A242" s="13"/>
      <c r="B242" s="14" t="str">
        <f>CONCATENATE("'Инвентаризация'!", ADDRESS(ROW(B241), COLUMN(B241), 4, 1), ":", ADDRESS(ROW(B241), COLUMN(B241)+COUNTA(B241:I241)-1, 4, 1))</f>
        <v>'Инвентаризация'!B241:I241</v>
      </c>
      <c r="C242" s="15" t="str">
        <f t="shared" ref="C242:I242" si="25">IF(C243="", "", CONCATENATE("'Инвентаризация'!", ADDRESS(ROW(C243), COLUMN(C243), 4, 1), ":", ADDRESS(ROW(C243)+INDEX(MATCH(1=1, C243:C359="", ), )-2, COLUMN(C243), 4, 1)))</f>
        <v>'Инвентаризация'!C243:C246</v>
      </c>
      <c r="D242" s="15" t="str">
        <f t="shared" si="25"/>
        <v>'Инвентаризация'!D243:D246</v>
      </c>
      <c r="E242" s="15" t="str">
        <f t="shared" si="25"/>
        <v/>
      </c>
      <c r="F242" s="15" t="str">
        <f t="shared" si="25"/>
        <v>'Инвентаризация'!F243:F245</v>
      </c>
      <c r="G242" s="15" t="str">
        <f t="shared" si="25"/>
        <v/>
      </c>
      <c r="H242" s="15" t="str">
        <f t="shared" si="25"/>
        <v/>
      </c>
      <c r="I242" s="15" t="str">
        <f t="shared" si="25"/>
        <v/>
      </c>
      <c r="J242" s="7"/>
      <c r="K242" s="30"/>
      <c r="L242" s="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1:55">
      <c r="A243" s="7"/>
      <c r="B243" s="15"/>
      <c r="C243" s="7" t="s">
        <v>236</v>
      </c>
      <c r="D243" s="7" t="s">
        <v>50</v>
      </c>
      <c r="F243" s="7" t="s">
        <v>14</v>
      </c>
      <c r="G243" s="16"/>
      <c r="H243" s="20"/>
      <c r="I243" s="5"/>
      <c r="J243" s="7"/>
      <c r="K243" s="31" t="s">
        <v>237</v>
      </c>
      <c r="L243" s="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1:55">
      <c r="A244" s="7"/>
      <c r="B244" s="7"/>
      <c r="C244" s="7" t="s">
        <v>238</v>
      </c>
      <c r="D244" s="7" t="s">
        <v>15</v>
      </c>
      <c r="F244" s="7" t="s">
        <v>18</v>
      </c>
      <c r="G244" s="5"/>
      <c r="H244" s="20"/>
      <c r="I244" s="5"/>
      <c r="J244" s="7"/>
      <c r="K244" s="31" t="s">
        <v>239</v>
      </c>
      <c r="L244" s="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1:55">
      <c r="A245" s="7"/>
      <c r="B245" s="7"/>
      <c r="C245" s="7" t="s">
        <v>240</v>
      </c>
      <c r="D245" s="7" t="s">
        <v>56</v>
      </c>
      <c r="F245" s="7" t="s">
        <v>38</v>
      </c>
      <c r="G245" s="7"/>
      <c r="H245" s="20"/>
      <c r="I245" s="7"/>
      <c r="J245" s="7"/>
      <c r="K245" s="7"/>
      <c r="L245" s="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1:55">
      <c r="A246" s="7"/>
      <c r="B246" s="7"/>
      <c r="C246" s="7" t="s">
        <v>241</v>
      </c>
      <c r="D246" s="7" t="s">
        <v>58</v>
      </c>
      <c r="G246" s="7"/>
      <c r="H246" s="20"/>
      <c r="I246" s="7"/>
      <c r="J246" s="7"/>
      <c r="K246" s="7"/>
      <c r="L246" s="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1:55">
      <c r="A247" s="7"/>
      <c r="B247" s="7"/>
      <c r="C247" s="7"/>
      <c r="D247" s="7"/>
      <c r="G247" s="7"/>
      <c r="H247" s="20"/>
      <c r="I247" s="7"/>
      <c r="J247" s="7"/>
      <c r="K247" s="7"/>
      <c r="L247" s="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1:55">
      <c r="A248" s="13">
        <v>4.5999999999999996</v>
      </c>
      <c r="B248" s="11" t="s">
        <v>242</v>
      </c>
      <c r="C248" s="11" t="s">
        <v>45</v>
      </c>
      <c r="D248" s="11" t="s">
        <v>9</v>
      </c>
      <c r="E248" s="11" t="s">
        <v>9</v>
      </c>
      <c r="F248" s="11" t="s">
        <v>4</v>
      </c>
      <c r="G248" s="11" t="s">
        <v>9</v>
      </c>
      <c r="H248" s="11" t="s">
        <v>10</v>
      </c>
      <c r="I248" s="11" t="s">
        <v>12</v>
      </c>
      <c r="J248" s="7"/>
      <c r="K248" s="7"/>
      <c r="L248" s="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1:55">
      <c r="A249" s="13"/>
      <c r="B249" s="14" t="str">
        <f>CONCATENATE("'Инвентаризация'!", ADDRESS(ROW(B248), COLUMN(B248), 4, 1), ":", ADDRESS(ROW(B248), COLUMN(B248)+COUNTA(B248:I248)-1, 4, 1))</f>
        <v>'Инвентаризация'!B248:I248</v>
      </c>
      <c r="C249" s="15" t="str">
        <f t="shared" ref="C249:I249" si="26">IF(C250="", "", CONCATENATE("'Инвентаризация'!", ADDRESS(ROW(C250), COLUMN(C250), 4, 1), ":", ADDRESS(ROW(C250)+INDEX(MATCH(1=1, C250:C368="", ), )-2, COLUMN(C250), 4, 1)))</f>
        <v>'Инвентаризация'!C250:C252</v>
      </c>
      <c r="D249" s="15" t="str">
        <f t="shared" si="26"/>
        <v/>
      </c>
      <c r="E249" s="15" t="str">
        <f t="shared" si="26"/>
        <v/>
      </c>
      <c r="F249" s="15" t="str">
        <f t="shared" si="26"/>
        <v>'Инвентаризация'!F250:F252</v>
      </c>
      <c r="G249" s="15" t="str">
        <f t="shared" si="26"/>
        <v/>
      </c>
      <c r="H249" s="15" t="str">
        <f t="shared" si="26"/>
        <v/>
      </c>
      <c r="I249" s="15" t="str">
        <f t="shared" si="26"/>
        <v/>
      </c>
      <c r="J249" s="7"/>
      <c r="K249" s="7"/>
      <c r="L249" s="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1:55">
      <c r="A250" s="7"/>
      <c r="B250" s="15"/>
      <c r="C250" s="7" t="s">
        <v>50</v>
      </c>
      <c r="D250" s="7"/>
      <c r="F250" s="7" t="s">
        <v>14</v>
      </c>
      <c r="G250" s="7"/>
      <c r="H250" s="16"/>
      <c r="I250" s="7"/>
      <c r="J250" s="7"/>
      <c r="K250" s="7"/>
      <c r="L250" s="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1:55">
      <c r="A251" s="7"/>
      <c r="B251" s="7"/>
      <c r="C251" s="7" t="s">
        <v>56</v>
      </c>
      <c r="D251" s="7"/>
      <c r="F251" s="7" t="s">
        <v>18</v>
      </c>
      <c r="G251" s="7"/>
      <c r="H251" s="5"/>
      <c r="I251" s="7"/>
      <c r="J251" s="7"/>
      <c r="K251" s="7"/>
      <c r="L251" s="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1:55">
      <c r="A252" s="7"/>
      <c r="B252" s="7"/>
      <c r="C252" s="7" t="s">
        <v>58</v>
      </c>
      <c r="D252" s="7"/>
      <c r="F252" s="7" t="s">
        <v>38</v>
      </c>
      <c r="G252" s="7"/>
      <c r="H252" s="5"/>
      <c r="I252" s="7"/>
      <c r="J252" s="7"/>
      <c r="K252" s="7"/>
      <c r="L252" s="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1:55">
      <c r="A253" s="7"/>
      <c r="B253" s="7"/>
      <c r="D253" s="7"/>
      <c r="F253" s="7"/>
      <c r="G253" s="7"/>
      <c r="H253" s="5"/>
      <c r="I253" s="7"/>
      <c r="J253" s="7"/>
      <c r="K253" s="7"/>
      <c r="L253" s="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>
      <c r="A254" s="13">
        <v>4.8</v>
      </c>
      <c r="B254" s="11" t="s">
        <v>243</v>
      </c>
      <c r="C254" s="11" t="s">
        <v>45</v>
      </c>
      <c r="D254" s="11" t="s">
        <v>244</v>
      </c>
      <c r="E254" s="11" t="s">
        <v>9</v>
      </c>
      <c r="F254" s="11" t="s">
        <v>4</v>
      </c>
      <c r="G254" s="11" t="s">
        <v>9</v>
      </c>
      <c r="H254" s="11" t="s">
        <v>10</v>
      </c>
      <c r="I254" s="11" t="s">
        <v>12</v>
      </c>
      <c r="J254" s="7"/>
      <c r="K254" s="7"/>
      <c r="L254" s="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1:55">
      <c r="A255" s="13"/>
      <c r="B255" s="14" t="str">
        <f>CONCATENATE("'Инвентаризация'!", ADDRESS(ROW(B254), COLUMN(B254), 4, 1), ":", ADDRESS(ROW(B254), COLUMN(B254)+COUNTA(B254:I254)-1, 4, 1))</f>
        <v>'Инвентаризация'!B254:I254</v>
      </c>
      <c r="C255" s="15" t="str">
        <f t="shared" ref="C255:I255" si="27">IF(C256="", "", CONCATENATE("'Инвентаризация'!", ADDRESS(ROW(C256), COLUMN(C256), 4, 1), ":", ADDRESS(ROW(C256)+INDEX(MATCH(1=1, C256:C378="", ), )-2, COLUMN(C256), 4, 1)))</f>
        <v>'Инвентаризация'!C256:C258</v>
      </c>
      <c r="D255" s="15" t="str">
        <f t="shared" si="27"/>
        <v>'Инвентаризация'!D256:D258</v>
      </c>
      <c r="E255" s="15" t="str">
        <f t="shared" si="27"/>
        <v/>
      </c>
      <c r="F255" s="15" t="str">
        <f t="shared" si="27"/>
        <v>'Инвентаризация'!F256:F258</v>
      </c>
      <c r="G255" s="15" t="str">
        <f t="shared" si="27"/>
        <v/>
      </c>
      <c r="H255" s="15" t="str">
        <f t="shared" si="27"/>
        <v/>
      </c>
      <c r="I255" s="15" t="str">
        <f t="shared" si="27"/>
        <v/>
      </c>
      <c r="J255" s="7"/>
      <c r="K255" s="7"/>
      <c r="L255" s="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1:55">
      <c r="A256" s="7"/>
      <c r="B256" s="15"/>
      <c r="C256" s="7" t="s">
        <v>50</v>
      </c>
      <c r="D256" s="7" t="s">
        <v>15</v>
      </c>
      <c r="F256" s="7" t="s">
        <v>14</v>
      </c>
      <c r="G256" s="7"/>
      <c r="H256" s="16"/>
      <c r="I256" s="7"/>
      <c r="J256" s="7"/>
      <c r="K256" s="7"/>
      <c r="L256" s="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1:55">
      <c r="A257" s="7"/>
      <c r="B257" s="7"/>
      <c r="C257" s="7" t="s">
        <v>56</v>
      </c>
      <c r="D257" s="7" t="s">
        <v>50</v>
      </c>
      <c r="F257" s="7" t="s">
        <v>18</v>
      </c>
      <c r="G257" s="7"/>
      <c r="H257" s="5"/>
      <c r="I257" s="7"/>
      <c r="J257" s="7"/>
      <c r="K257" s="7"/>
      <c r="L257" s="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1:55">
      <c r="A258" s="7"/>
      <c r="B258" s="7"/>
      <c r="C258" s="7" t="s">
        <v>58</v>
      </c>
      <c r="D258" s="7" t="s">
        <v>58</v>
      </c>
      <c r="F258" s="7" t="s">
        <v>38</v>
      </c>
      <c r="G258" s="7"/>
      <c r="H258" s="5"/>
      <c r="I258" s="7"/>
      <c r="J258" s="7"/>
      <c r="K258" s="7"/>
      <c r="L258" s="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1:55">
      <c r="A259" s="7"/>
      <c r="B259" s="7"/>
      <c r="D259" s="7"/>
      <c r="F259" s="7"/>
      <c r="G259" s="7"/>
      <c r="H259" s="5"/>
      <c r="I259" s="7"/>
      <c r="J259" s="7"/>
      <c r="K259" s="7"/>
      <c r="L259" s="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1:55">
      <c r="A260" s="13">
        <v>4.9000000000000004</v>
      </c>
      <c r="B260" s="11" t="s">
        <v>245</v>
      </c>
      <c r="C260" s="11" t="s">
        <v>246</v>
      </c>
      <c r="D260" s="11" t="s">
        <v>45</v>
      </c>
      <c r="E260" s="11" t="s">
        <v>9</v>
      </c>
      <c r="F260" s="11" t="s">
        <v>4</v>
      </c>
      <c r="G260" s="11" t="s">
        <v>9</v>
      </c>
      <c r="H260" s="11" t="s">
        <v>77</v>
      </c>
      <c r="I260" s="11" t="s">
        <v>12</v>
      </c>
      <c r="J260" s="7"/>
      <c r="K260" s="7"/>
      <c r="L260" s="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>
      <c r="A261" s="13"/>
      <c r="B261" s="14" t="str">
        <f>CONCATENATE("'Инвентаризация'!", ADDRESS(ROW(B260), COLUMN(B260), 4, 1), ":", ADDRESS(ROW(B260), COLUMN(B260)+COUNTA(B260:I260)-1, 4, 1))</f>
        <v>'Инвентаризация'!B260:I260</v>
      </c>
      <c r="C261" s="15" t="str">
        <f t="shared" ref="C261:I261" si="28">IF(C262="", "", CONCATENATE("'Инвентаризация'!", ADDRESS(ROW(C262), COLUMN(C262), 4, 1), ":", ADDRESS(ROW(C262)+INDEX(MATCH(1=1, C262:C384="", ), )-2, COLUMN(C262), 4, 1)))</f>
        <v>'Инвентаризация'!C262:C265</v>
      </c>
      <c r="D261" s="15" t="str">
        <f t="shared" si="28"/>
        <v>'Инвентаризация'!D262:D266</v>
      </c>
      <c r="E261" s="15" t="str">
        <f t="shared" si="28"/>
        <v/>
      </c>
      <c r="F261" s="15" t="str">
        <f t="shared" si="28"/>
        <v>'Инвентаризация'!F262:F264</v>
      </c>
      <c r="G261" s="15" t="str">
        <f t="shared" si="28"/>
        <v/>
      </c>
      <c r="H261" s="15" t="str">
        <f t="shared" si="28"/>
        <v/>
      </c>
      <c r="I261" s="15" t="str">
        <f t="shared" si="28"/>
        <v/>
      </c>
      <c r="J261" s="7"/>
      <c r="K261" s="7"/>
      <c r="L261" s="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1:55">
      <c r="A262" s="7"/>
      <c r="B262" s="15"/>
      <c r="C262" s="7" t="s">
        <v>79</v>
      </c>
      <c r="D262" s="7" t="s">
        <v>50</v>
      </c>
      <c r="E262" s="7"/>
      <c r="F262" s="7" t="s">
        <v>14</v>
      </c>
      <c r="G262" s="7"/>
      <c r="H262" s="7"/>
      <c r="I262" s="7"/>
      <c r="J262" s="7"/>
      <c r="K262" s="7"/>
      <c r="L262" s="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1:55">
      <c r="A263" s="7"/>
      <c r="B263" s="7"/>
      <c r="C263" s="7" t="s">
        <v>82</v>
      </c>
      <c r="D263" s="7" t="s">
        <v>15</v>
      </c>
      <c r="E263" s="7"/>
      <c r="F263" s="7" t="s">
        <v>18</v>
      </c>
      <c r="G263" s="7"/>
      <c r="H263" s="7"/>
      <c r="I263" s="7"/>
      <c r="J263" s="7"/>
      <c r="K263" s="7"/>
      <c r="L263" s="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1:55">
      <c r="A264" s="7"/>
      <c r="B264" s="7"/>
      <c r="C264" s="7" t="s">
        <v>84</v>
      </c>
      <c r="D264" s="7" t="s">
        <v>56</v>
      </c>
      <c r="E264" s="7"/>
      <c r="F264" s="7" t="s">
        <v>38</v>
      </c>
      <c r="G264" s="7"/>
      <c r="H264" s="7"/>
      <c r="I264" s="7"/>
      <c r="J264" s="7"/>
      <c r="K264" s="7"/>
      <c r="L264" s="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:55">
      <c r="A265" s="7"/>
      <c r="B265" s="7"/>
      <c r="C265" s="7" t="s">
        <v>87</v>
      </c>
      <c r="D265" s="7" t="s">
        <v>58</v>
      </c>
      <c r="E265" s="7"/>
      <c r="G265" s="7"/>
      <c r="H265" s="7"/>
      <c r="I265" s="7"/>
      <c r="J265" s="7"/>
      <c r="K265" s="7"/>
      <c r="L265" s="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:55">
      <c r="A266" s="7"/>
      <c r="B266" s="7"/>
      <c r="D266" s="7" t="s">
        <v>22</v>
      </c>
      <c r="E266" s="5"/>
      <c r="F266" s="7"/>
      <c r="G266" s="7"/>
      <c r="H266" s="7"/>
      <c r="I266" s="7"/>
      <c r="J266" s="7"/>
      <c r="K266" s="7"/>
      <c r="L266" s="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:55">
      <c r="A267" s="7"/>
      <c r="B267" s="7"/>
      <c r="D267" s="7"/>
      <c r="E267" s="5"/>
      <c r="F267" s="7"/>
      <c r="G267" s="7"/>
      <c r="H267" s="7"/>
      <c r="I267" s="7"/>
      <c r="J267" s="7"/>
      <c r="K267" s="7"/>
      <c r="L267" s="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ht="18.75" customHeight="1">
      <c r="A268" s="25">
        <v>6</v>
      </c>
      <c r="B268" s="2" t="s">
        <v>247</v>
      </c>
      <c r="C268" s="2"/>
      <c r="D268" s="2"/>
      <c r="E268" s="2"/>
      <c r="F268" s="2"/>
      <c r="G268" s="2"/>
      <c r="H268" s="2"/>
      <c r="I268" s="2"/>
      <c r="J268" s="7"/>
      <c r="K268" s="7"/>
      <c r="L268" s="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1:55">
      <c r="A269" s="7"/>
      <c r="B269" s="7"/>
      <c r="C269" s="7">
        <v>1</v>
      </c>
      <c r="D269" s="8" t="str">
        <f>B272</f>
        <v>Водоём</v>
      </c>
      <c r="F269" s="7"/>
      <c r="G269" s="7"/>
      <c r="H269" s="7"/>
      <c r="I269" s="7"/>
      <c r="J269" s="7"/>
      <c r="K269" s="7"/>
      <c r="L269" s="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1:55">
      <c r="A270" s="7"/>
      <c r="B270" s="7"/>
      <c r="C270" s="7">
        <v>2</v>
      </c>
      <c r="D270" s="8" t="str">
        <f>B279</f>
        <v>Люк подземных коммуникаций</v>
      </c>
      <c r="F270" s="7"/>
      <c r="G270" s="7"/>
      <c r="H270" s="7"/>
      <c r="I270" s="7"/>
      <c r="J270" s="7"/>
      <c r="K270" s="7"/>
      <c r="L270" s="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1:55">
      <c r="A271" s="20"/>
      <c r="B271" s="20"/>
      <c r="C271" s="20"/>
      <c r="D271" s="20"/>
      <c r="E271" s="20"/>
      <c r="F271" s="20"/>
      <c r="G271" s="20"/>
      <c r="H271" s="20"/>
      <c r="I271" s="20"/>
      <c r="J271" s="7"/>
      <c r="K271" s="7"/>
      <c r="L271" s="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1:55">
      <c r="A272" s="13">
        <v>5.6</v>
      </c>
      <c r="B272" s="11" t="s">
        <v>248</v>
      </c>
      <c r="C272" s="11" t="s">
        <v>44</v>
      </c>
      <c r="D272" s="11" t="s">
        <v>9</v>
      </c>
      <c r="E272" s="11" t="s">
        <v>9</v>
      </c>
      <c r="F272" s="11" t="s">
        <v>4</v>
      </c>
      <c r="G272" s="11" t="s">
        <v>9</v>
      </c>
      <c r="H272" s="11" t="s">
        <v>9</v>
      </c>
      <c r="I272" s="11" t="s">
        <v>12</v>
      </c>
      <c r="J272" s="7"/>
      <c r="K272" s="7"/>
      <c r="L272" s="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1:55">
      <c r="A273" s="13"/>
      <c r="B273" s="14" t="str">
        <f>CONCATENATE("'Инвентаризация'!", ADDRESS(ROW(B272), COLUMN(B272), 4, 1), ":", ADDRESS(ROW(B272), COLUMN(B272)+COUNTA(B272:I272)-1, 4, 1))</f>
        <v>'Инвентаризация'!B272:I272</v>
      </c>
      <c r="C273" s="15" t="str">
        <f t="shared" ref="C273:I273" si="29">IF(C274="", "", CONCATENATE("'Инвентаризация'!", ADDRESS(ROW(C274), COLUMN(C274), 4, 1), ":", ADDRESS(ROW(C274)+INDEX(MATCH(1=1, C274:C396="", ), )-2, COLUMN(C274), 4, 1)))</f>
        <v>'Инвентаризация'!C274:C277</v>
      </c>
      <c r="D273" s="15" t="str">
        <f t="shared" si="29"/>
        <v/>
      </c>
      <c r="E273" s="15" t="str">
        <f t="shared" si="29"/>
        <v/>
      </c>
      <c r="F273" s="15" t="str">
        <f t="shared" si="29"/>
        <v>'Инвентаризация'!F274:F275</v>
      </c>
      <c r="G273" s="15" t="str">
        <f t="shared" si="29"/>
        <v/>
      </c>
      <c r="H273" s="15" t="str">
        <f t="shared" si="29"/>
        <v/>
      </c>
      <c r="I273" s="15" t="str">
        <f t="shared" si="29"/>
        <v/>
      </c>
      <c r="J273" s="7"/>
      <c r="K273" s="7"/>
      <c r="L273" s="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1:55">
      <c r="A274" s="7"/>
      <c r="B274" s="15"/>
      <c r="C274" s="7" t="s">
        <v>249</v>
      </c>
      <c r="E274" s="7"/>
      <c r="F274" s="7" t="s">
        <v>14</v>
      </c>
      <c r="G274" s="7"/>
      <c r="H274" s="7"/>
      <c r="I274" s="7"/>
      <c r="J274" s="7"/>
      <c r="K274" s="7"/>
      <c r="L274" s="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1:55">
      <c r="A275" s="7"/>
      <c r="B275" s="7"/>
      <c r="C275" s="7" t="s">
        <v>250</v>
      </c>
      <c r="E275" s="7"/>
      <c r="F275" s="7" t="s">
        <v>20</v>
      </c>
      <c r="G275" s="7"/>
      <c r="H275" s="7"/>
      <c r="I275" s="7"/>
      <c r="J275" s="7"/>
      <c r="K275" s="7"/>
      <c r="L275" s="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1:55">
      <c r="A276" s="7"/>
      <c r="B276" s="7"/>
      <c r="C276" s="7" t="s">
        <v>251</v>
      </c>
      <c r="E276" s="7"/>
      <c r="G276" s="7"/>
      <c r="H276" s="7"/>
      <c r="I276" s="7"/>
      <c r="J276" s="7"/>
      <c r="K276" s="7"/>
      <c r="L276" s="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1:55">
      <c r="A277" s="7"/>
      <c r="B277" s="7"/>
      <c r="C277" s="7" t="s">
        <v>22</v>
      </c>
      <c r="E277" s="7"/>
      <c r="F277" s="7"/>
      <c r="G277" s="7"/>
      <c r="H277" s="7"/>
      <c r="I277" s="7"/>
      <c r="J277" s="7"/>
      <c r="K277" s="7"/>
      <c r="L277" s="7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1:55">
      <c r="A278" s="7"/>
      <c r="B278" s="7"/>
      <c r="C278" s="7"/>
      <c r="E278" s="7"/>
      <c r="F278" s="7"/>
      <c r="G278" s="7"/>
      <c r="H278" s="7"/>
      <c r="I278" s="7"/>
      <c r="J278" s="7"/>
      <c r="K278" s="7"/>
      <c r="L278" s="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1:55">
      <c r="A279" s="13">
        <v>5.7</v>
      </c>
      <c r="B279" s="11" t="s">
        <v>252</v>
      </c>
      <c r="C279" s="11" t="s">
        <v>253</v>
      </c>
      <c r="D279" s="11" t="s">
        <v>9</v>
      </c>
      <c r="E279" s="11" t="s">
        <v>9</v>
      </c>
      <c r="F279" s="11" t="s">
        <v>4</v>
      </c>
      <c r="G279" s="11" t="s">
        <v>48</v>
      </c>
      <c r="H279" s="11" t="s">
        <v>9</v>
      </c>
      <c r="I279" s="11" t="s">
        <v>12</v>
      </c>
      <c r="J279" s="7"/>
      <c r="K279" s="7"/>
      <c r="L279" s="7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1:55">
      <c r="A280" s="13"/>
      <c r="B280" s="14" t="str">
        <f>CONCATENATE("'Инвентаризация'!", ADDRESS(ROW(B279), COLUMN(B279), 4, 1), ":", ADDRESS(ROW(B279), COLUMN(B279)+COUNTA(B279:I279)-1, 4, 1))</f>
        <v>'Инвентаризация'!B279:I279</v>
      </c>
      <c r="C280" s="15" t="str">
        <f t="shared" ref="C280:I280" si="30">IF(C281="", "", CONCATENATE("'Инвентаризация'!", ADDRESS(ROW(C281), COLUMN(C281), 4, 1), ":", ADDRESS(ROW(C281)+INDEX(MATCH(1=1, C281:C403="", ), )-2, COLUMN(C281), 4, 1)))</f>
        <v>'Инвентаризация'!C281:C284</v>
      </c>
      <c r="D280" s="15" t="str">
        <f t="shared" si="30"/>
        <v/>
      </c>
      <c r="E280" s="15" t="str">
        <f t="shared" si="30"/>
        <v/>
      </c>
      <c r="F280" s="15" t="str">
        <f t="shared" si="30"/>
        <v>'Инвентаризация'!F281:F282</v>
      </c>
      <c r="G280" s="15" t="str">
        <f t="shared" si="30"/>
        <v/>
      </c>
      <c r="H280" s="15" t="str">
        <f t="shared" si="30"/>
        <v/>
      </c>
      <c r="I280" s="15" t="str">
        <f t="shared" si="30"/>
        <v/>
      </c>
      <c r="J280" s="7"/>
      <c r="K280" s="7"/>
      <c r="L280" s="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1:55">
      <c r="A281" s="7"/>
      <c r="B281" s="15"/>
      <c r="C281" s="7" t="s">
        <v>254</v>
      </c>
      <c r="F281" s="7" t="s">
        <v>14</v>
      </c>
      <c r="G281" s="16"/>
      <c r="I281" s="7"/>
      <c r="J281" s="7"/>
      <c r="K281" s="7"/>
      <c r="L281" s="7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1:55">
      <c r="A282" s="7"/>
      <c r="B282" s="7"/>
      <c r="C282" s="7" t="s">
        <v>255</v>
      </c>
      <c r="F282" s="7" t="s">
        <v>38</v>
      </c>
      <c r="G282" s="7"/>
      <c r="H282" s="7"/>
      <c r="I282" s="7"/>
      <c r="J282" s="7"/>
      <c r="K282" s="7"/>
      <c r="L282" s="7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:55">
      <c r="A283" s="7"/>
      <c r="B283" s="7"/>
      <c r="C283" s="7" t="s">
        <v>256</v>
      </c>
      <c r="F283" s="7"/>
      <c r="G283" s="7"/>
      <c r="H283" s="7"/>
      <c r="I283" s="7"/>
      <c r="J283" s="7"/>
      <c r="K283" s="7"/>
      <c r="L283" s="7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1:55">
      <c r="A284" s="7"/>
      <c r="B284" s="7"/>
      <c r="C284" s="7" t="s">
        <v>22</v>
      </c>
      <c r="F284" s="20"/>
      <c r="G284" s="7"/>
      <c r="H284" s="7"/>
      <c r="I284" s="7"/>
      <c r="J284" s="7"/>
      <c r="K284" s="7"/>
      <c r="L284" s="7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1:55">
      <c r="F285" s="7"/>
      <c r="G285" s="7"/>
      <c r="H285" s="7"/>
      <c r="I285" s="7"/>
      <c r="J285" s="7"/>
      <c r="K285" s="7"/>
      <c r="L285" s="7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1:55" ht="18.75" customHeight="1">
      <c r="A286" s="25">
        <v>1</v>
      </c>
      <c r="B286" s="2" t="s">
        <v>257</v>
      </c>
      <c r="C286" s="38"/>
      <c r="D286" s="38"/>
      <c r="E286" s="38"/>
      <c r="F286" s="3"/>
      <c r="G286" s="3"/>
      <c r="H286" s="3"/>
      <c r="I286" s="3"/>
      <c r="J286" s="7"/>
      <c r="K286" s="7"/>
      <c r="L286" s="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1:55">
      <c r="C287" s="7">
        <v>1</v>
      </c>
      <c r="D287" s="8" t="str">
        <f>B291</f>
        <v>Жилое</v>
      </c>
      <c r="F287" s="7"/>
      <c r="G287" s="7"/>
      <c r="H287" s="7"/>
      <c r="I287" s="7"/>
      <c r="J287" s="7"/>
      <c r="K287" s="7"/>
      <c r="L287" s="7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1:55">
      <c r="C288" s="7">
        <v>2</v>
      </c>
      <c r="D288" s="8" t="str">
        <f>B297</f>
        <v>Нежилое капитальное</v>
      </c>
      <c r="F288" s="7"/>
      <c r="G288" s="7"/>
      <c r="H288" s="7"/>
      <c r="I288" s="7"/>
      <c r="J288" s="7"/>
      <c r="K288" s="7"/>
      <c r="L288" s="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1:55">
      <c r="C289" s="7">
        <v>3</v>
      </c>
      <c r="D289" s="8" t="str">
        <f>B312</f>
        <v>Нежилое некапитальное</v>
      </c>
      <c r="F289" s="7"/>
      <c r="G289" s="7"/>
      <c r="H289" s="7"/>
      <c r="I289" s="7"/>
      <c r="J289" s="7"/>
      <c r="K289" s="7"/>
      <c r="L289" s="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1:55">
      <c r="F290" s="7"/>
      <c r="G290" s="7"/>
      <c r="H290" s="7"/>
      <c r="I290" s="7"/>
      <c r="J290" s="7"/>
      <c r="K290" s="7"/>
      <c r="L290" s="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1:55">
      <c r="A291" s="13">
        <v>1.1000000000000001</v>
      </c>
      <c r="B291" s="11" t="s">
        <v>258</v>
      </c>
      <c r="C291" s="11" t="s">
        <v>44</v>
      </c>
      <c r="D291" s="11" t="s">
        <v>9</v>
      </c>
      <c r="E291" s="11" t="s">
        <v>9</v>
      </c>
      <c r="F291" s="11" t="s">
        <v>4</v>
      </c>
      <c r="G291" s="11" t="s">
        <v>259</v>
      </c>
      <c r="H291" s="11" t="s">
        <v>10</v>
      </c>
      <c r="I291" s="11" t="s">
        <v>12</v>
      </c>
      <c r="J291" s="39"/>
      <c r="K291" s="39"/>
      <c r="L291" s="39"/>
      <c r="M291" s="39"/>
      <c r="N291" s="39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1:55">
      <c r="A292" s="39"/>
      <c r="B292" s="14" t="str">
        <f>CONCATENATE("'Инвентаризация'!", ADDRESS(ROW(B291), COLUMN(B291), 4, 1), ":", ADDRESS(ROW(B291), COLUMN(B291)+COUNTA(B291:I291)-1, 4, 1))</f>
        <v>'Инвентаризация'!B291:I291</v>
      </c>
      <c r="C292" s="15" t="str">
        <f t="shared" ref="C292:I292" si="31">IF(C293="", "", CONCATENATE("'Инвентаризация'!", ADDRESS(ROW(C293), COLUMN(C293), 4, 1), ":", ADDRESS(ROW(C293)+INDEX(MATCH(1=1, C293:C414="", ), )-2, COLUMN(C293), 4, 1)))</f>
        <v>'Инвентаризация'!C293:C295</v>
      </c>
      <c r="D292" s="15" t="str">
        <f t="shared" si="31"/>
        <v/>
      </c>
      <c r="E292" s="15" t="str">
        <f t="shared" si="31"/>
        <v/>
      </c>
      <c r="F292" s="15" t="str">
        <f t="shared" si="31"/>
        <v>'Инвентаризация'!F293:F295</v>
      </c>
      <c r="G292" s="15" t="str">
        <f t="shared" si="31"/>
        <v/>
      </c>
      <c r="H292" s="15" t="str">
        <f t="shared" si="31"/>
        <v/>
      </c>
      <c r="I292" s="15" t="str">
        <f t="shared" si="31"/>
        <v/>
      </c>
      <c r="J292" s="39"/>
      <c r="K292" s="39"/>
      <c r="L292" s="39"/>
      <c r="M292" s="39"/>
      <c r="N292" s="39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1:55">
      <c r="A293" s="39"/>
      <c r="B293" s="39"/>
      <c r="C293" s="39" t="s">
        <v>260</v>
      </c>
      <c r="D293" s="39"/>
      <c r="E293" s="39"/>
      <c r="F293" s="7" t="s">
        <v>14</v>
      </c>
      <c r="G293" s="39"/>
      <c r="H293" s="39"/>
      <c r="I293" s="39"/>
      <c r="J293" s="39"/>
      <c r="K293" s="39"/>
      <c r="L293" s="39"/>
      <c r="M293" s="39"/>
      <c r="N293" s="39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1:55">
      <c r="A294" s="39"/>
      <c r="B294" s="39"/>
      <c r="C294" s="39" t="s">
        <v>261</v>
      </c>
      <c r="D294" s="39"/>
      <c r="E294" s="39"/>
      <c r="F294" s="39" t="s">
        <v>262</v>
      </c>
      <c r="G294" s="39"/>
      <c r="H294" s="39"/>
      <c r="I294" s="39"/>
      <c r="J294" s="39"/>
      <c r="K294" s="39"/>
      <c r="L294" s="39"/>
      <c r="M294" s="39"/>
      <c r="N294" s="39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1:55">
      <c r="A295" s="39"/>
      <c r="B295" s="39"/>
      <c r="C295" s="39" t="s">
        <v>263</v>
      </c>
      <c r="D295" s="39"/>
      <c r="E295" s="39"/>
      <c r="F295" s="7" t="s">
        <v>20</v>
      </c>
      <c r="G295" s="39"/>
      <c r="H295" s="39"/>
      <c r="I295" s="39"/>
      <c r="J295" s="39"/>
      <c r="K295" s="39"/>
      <c r="L295" s="39"/>
      <c r="M295" s="39"/>
      <c r="N295" s="39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1:5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1:55">
      <c r="A297" s="13">
        <v>1.2</v>
      </c>
      <c r="B297" s="11" t="s">
        <v>264</v>
      </c>
      <c r="C297" s="11" t="s">
        <v>44</v>
      </c>
      <c r="D297" s="11" t="s">
        <v>9</v>
      </c>
      <c r="E297" s="11" t="s">
        <v>9</v>
      </c>
      <c r="F297" s="11" t="s">
        <v>4</v>
      </c>
      <c r="G297" s="11" t="s">
        <v>259</v>
      </c>
      <c r="H297" s="11" t="s">
        <v>10</v>
      </c>
      <c r="I297" s="11" t="s">
        <v>12</v>
      </c>
      <c r="J297" s="39"/>
      <c r="K297" s="39"/>
      <c r="L297" s="39"/>
      <c r="M297" s="39"/>
      <c r="N297" s="39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1:55">
      <c r="A298" s="39"/>
      <c r="B298" s="14" t="str">
        <f>CONCATENATE("'Инвентаризация'!", ADDRESS(ROW(B297), COLUMN(B297), 4, 1), ":", ADDRESS(ROW(B297), COLUMN(B297)+COUNTA(B297:I297)-1, 4, 1))</f>
        <v>'Инвентаризация'!B297:I297</v>
      </c>
      <c r="C298" s="15" t="str">
        <f t="shared" ref="C298:I298" si="32">IF(C299="", "", CONCATENATE("'Инвентаризация'!", ADDRESS(ROW(C299), COLUMN(C299), 4, 1), ":", ADDRESS(ROW(C299)+INDEX(MATCH(1=1, C299:C420="", ), )-2, COLUMN(C299), 4, 1)))</f>
        <v>'Инвентаризация'!C299:C310</v>
      </c>
      <c r="D298" s="15" t="str">
        <f t="shared" si="32"/>
        <v/>
      </c>
      <c r="E298" s="15" t="str">
        <f t="shared" si="32"/>
        <v/>
      </c>
      <c r="F298" s="15" t="str">
        <f t="shared" si="32"/>
        <v>'Инвентаризация'!F299:F301</v>
      </c>
      <c r="G298" s="15" t="str">
        <f t="shared" si="32"/>
        <v/>
      </c>
      <c r="H298" s="15" t="str">
        <f t="shared" si="32"/>
        <v/>
      </c>
      <c r="I298" s="15" t="str">
        <f t="shared" si="32"/>
        <v/>
      </c>
      <c r="J298" s="39"/>
      <c r="K298" s="39"/>
      <c r="L298" s="39"/>
      <c r="M298" s="39"/>
      <c r="N298" s="39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1:55">
      <c r="A299" s="39"/>
      <c r="B299" s="39"/>
      <c r="C299" s="39" t="s">
        <v>265</v>
      </c>
      <c r="D299" s="39"/>
      <c r="E299" s="39"/>
      <c r="F299" s="7" t="s">
        <v>14</v>
      </c>
      <c r="G299" s="39"/>
      <c r="H299" s="39"/>
      <c r="I299" s="39"/>
      <c r="J299" s="39"/>
      <c r="K299" s="39"/>
      <c r="L299" s="39"/>
      <c r="M299" s="39"/>
      <c r="N299" s="39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1:55">
      <c r="A300" s="39"/>
      <c r="B300" s="39"/>
      <c r="C300" s="39" t="s">
        <v>266</v>
      </c>
      <c r="D300" s="39"/>
      <c r="E300" s="39"/>
      <c r="F300" s="39" t="s">
        <v>262</v>
      </c>
      <c r="G300" s="39"/>
      <c r="H300" s="39"/>
      <c r="I300" s="39"/>
      <c r="J300" s="39"/>
      <c r="K300" s="39"/>
      <c r="L300" s="39"/>
      <c r="M300" s="39"/>
      <c r="N300" s="39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1:55">
      <c r="A301" s="39"/>
      <c r="B301" s="39"/>
      <c r="C301" s="39" t="s">
        <v>267</v>
      </c>
      <c r="D301" s="39"/>
      <c r="E301" s="39"/>
      <c r="F301" s="7" t="s">
        <v>20</v>
      </c>
      <c r="G301" s="39"/>
      <c r="H301" s="39"/>
      <c r="I301" s="39"/>
      <c r="J301" s="39"/>
      <c r="K301" s="39"/>
      <c r="L301" s="39"/>
      <c r="M301" s="39"/>
      <c r="N301" s="39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1:55">
      <c r="A302" s="39"/>
      <c r="B302" s="39"/>
      <c r="C302" s="39" t="s">
        <v>268</v>
      </c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1:55">
      <c r="A303" s="39"/>
      <c r="B303" s="39"/>
      <c r="C303" s="39" t="s">
        <v>269</v>
      </c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1:55">
      <c r="A304" s="39"/>
      <c r="B304" s="39"/>
      <c r="C304" s="39" t="s">
        <v>270</v>
      </c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1:55">
      <c r="A305" s="39"/>
      <c r="B305" s="39"/>
      <c r="C305" s="39" t="s">
        <v>271</v>
      </c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1:55">
      <c r="A306" s="39"/>
      <c r="B306" s="39"/>
      <c r="C306" s="39" t="s">
        <v>272</v>
      </c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1:55">
      <c r="A307" s="39"/>
      <c r="B307" s="39"/>
      <c r="C307" s="39" t="s">
        <v>273</v>
      </c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1:55">
      <c r="A308" s="39"/>
      <c r="B308" s="39"/>
      <c r="C308" s="39" t="s">
        <v>274</v>
      </c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1:55">
      <c r="A309" s="39"/>
      <c r="B309" s="39"/>
      <c r="C309" s="39" t="s">
        <v>275</v>
      </c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</row>
    <row r="310" spans="1:55">
      <c r="A310" s="39"/>
      <c r="B310" s="39"/>
      <c r="C310" s="39" t="s">
        <v>22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</row>
    <row r="311" spans="1:5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1:55">
      <c r="A312" s="13">
        <v>1.3</v>
      </c>
      <c r="B312" s="11" t="s">
        <v>276</v>
      </c>
      <c r="C312" s="11" t="s">
        <v>44</v>
      </c>
      <c r="D312" s="11" t="s">
        <v>9</v>
      </c>
      <c r="E312" s="11" t="s">
        <v>9</v>
      </c>
      <c r="F312" s="11" t="s">
        <v>4</v>
      </c>
      <c r="G312" s="11" t="s">
        <v>259</v>
      </c>
      <c r="H312" s="11" t="s">
        <v>10</v>
      </c>
      <c r="I312" s="11" t="s">
        <v>12</v>
      </c>
      <c r="J312" s="39"/>
      <c r="K312" s="39"/>
      <c r="L312" s="39"/>
      <c r="M312" s="39"/>
      <c r="N312" s="39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</row>
    <row r="313" spans="1:55">
      <c r="A313" s="39"/>
      <c r="B313" s="14" t="str">
        <f>CONCATENATE("'Инвентаризация'!", ADDRESS(ROW(B312), COLUMN(B312), 4, 1), ":", ADDRESS(ROW(B312), COLUMN(B312)+COUNTA(B312:I312)-1, 4, 1))</f>
        <v>'Инвентаризация'!B312:I312</v>
      </c>
      <c r="C313" s="15" t="str">
        <f t="shared" ref="C313:I313" si="33">IF(C314="", "", CONCATENATE("'Инвентаризация'!", ADDRESS(ROW(C314), COLUMN(C314), 4, 1), ":", ADDRESS(ROW(C314)+INDEX(MATCH(1=1, C314:C435="", ), )-2, COLUMN(C314), 4, 1)))</f>
        <v>'Инвентаризация'!C314:C319</v>
      </c>
      <c r="D313" s="15" t="str">
        <f t="shared" si="33"/>
        <v/>
      </c>
      <c r="E313" s="15" t="str">
        <f t="shared" si="33"/>
        <v/>
      </c>
      <c r="F313" s="15" t="str">
        <f t="shared" si="33"/>
        <v>'Инвентаризация'!F314:F316</v>
      </c>
      <c r="G313" s="15" t="str">
        <f t="shared" si="33"/>
        <v/>
      </c>
      <c r="H313" s="15" t="str">
        <f t="shared" si="33"/>
        <v/>
      </c>
      <c r="I313" s="15" t="str">
        <f t="shared" si="33"/>
        <v/>
      </c>
      <c r="J313" s="39"/>
      <c r="K313" s="39"/>
      <c r="L313" s="39"/>
      <c r="M313" s="39"/>
      <c r="N313" s="39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</row>
    <row r="314" spans="1:55">
      <c r="A314" s="39"/>
      <c r="B314" s="39"/>
      <c r="C314" s="39" t="s">
        <v>277</v>
      </c>
      <c r="D314" s="39"/>
      <c r="E314" s="39"/>
      <c r="F314" s="7" t="s">
        <v>14</v>
      </c>
      <c r="G314" s="39"/>
      <c r="H314" s="39"/>
      <c r="I314" s="39"/>
      <c r="J314" s="39"/>
      <c r="K314" s="39"/>
      <c r="L314" s="39"/>
      <c r="M314" s="39"/>
      <c r="N314" s="39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</row>
    <row r="315" spans="1:55">
      <c r="A315" s="39"/>
      <c r="B315" s="39"/>
      <c r="C315" s="39" t="s">
        <v>265</v>
      </c>
      <c r="D315" s="39"/>
      <c r="E315" s="39"/>
      <c r="F315" s="39" t="s">
        <v>262</v>
      </c>
      <c r="G315" s="39"/>
      <c r="H315" s="39"/>
      <c r="I315" s="39"/>
      <c r="J315" s="39"/>
      <c r="K315" s="39"/>
      <c r="L315" s="39"/>
      <c r="M315" s="39"/>
      <c r="N315" s="39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</row>
    <row r="316" spans="1:55">
      <c r="A316" s="39"/>
      <c r="B316" s="39"/>
      <c r="C316" s="39" t="s">
        <v>278</v>
      </c>
      <c r="D316" s="39"/>
      <c r="E316" s="39"/>
      <c r="F316" s="7" t="s">
        <v>20</v>
      </c>
      <c r="G316" s="39"/>
      <c r="H316" s="39"/>
      <c r="I316" s="39"/>
      <c r="J316" s="39"/>
      <c r="K316" s="39"/>
      <c r="L316" s="39"/>
      <c r="M316" s="39"/>
      <c r="N316" s="39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</row>
    <row r="317" spans="1:55">
      <c r="A317" s="39"/>
      <c r="B317" s="39"/>
      <c r="C317" s="39" t="s">
        <v>279</v>
      </c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</row>
    <row r="318" spans="1:55">
      <c r="A318" s="39"/>
      <c r="B318" s="39"/>
      <c r="C318" s="39" t="s">
        <v>268</v>
      </c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</row>
    <row r="319" spans="1:55">
      <c r="A319" s="39"/>
      <c r="B319" s="39"/>
      <c r="C319" s="39" t="s">
        <v>22</v>
      </c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</row>
    <row r="320" spans="1:5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</row>
    <row r="321" spans="1:5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</row>
    <row r="322" spans="1:55" ht="18.75" customHeight="1">
      <c r="A322" s="39"/>
      <c r="B322" s="39"/>
      <c r="C322" s="40"/>
      <c r="D322" s="41" t="s">
        <v>280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</row>
    <row r="323" spans="1:55">
      <c r="A323" s="39"/>
      <c r="B323" s="39"/>
      <c r="C323" s="42">
        <v>1</v>
      </c>
      <c r="D323" s="43" t="str">
        <f>C331</f>
        <v>Минимальный перечень</v>
      </c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</row>
    <row r="324" spans="1:55">
      <c r="A324" s="39"/>
      <c r="B324" s="39"/>
      <c r="C324" s="42">
        <v>2</v>
      </c>
      <c r="D324" s="43" t="str">
        <f>C337</f>
        <v>Озеленение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</row>
    <row r="325" spans="1:55">
      <c r="A325" s="39"/>
      <c r="B325" s="39"/>
      <c r="C325" s="42">
        <v>3</v>
      </c>
      <c r="D325" s="43" t="str">
        <f>C345</f>
        <v>Дорожки и линейные объекты</v>
      </c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</row>
    <row r="326" spans="1:55">
      <c r="A326" s="39"/>
      <c r="B326" s="39"/>
      <c r="C326" s="42">
        <v>4</v>
      </c>
      <c r="D326" s="43" t="str">
        <f>C354</f>
        <v>Плоскостные сооружения</v>
      </c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</row>
    <row r="327" spans="1:55">
      <c r="A327" s="39"/>
      <c r="B327" s="39"/>
      <c r="C327" s="42">
        <v>5</v>
      </c>
      <c r="D327" s="43" t="str">
        <f>C363</f>
        <v>Малые архитектурные формы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</row>
    <row r="328" spans="1:55">
      <c r="A328" s="39"/>
      <c r="B328" s="39"/>
      <c r="C328" s="42">
        <v>6</v>
      </c>
      <c r="D328" s="43" t="str">
        <f>C370</f>
        <v>Другое</v>
      </c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</row>
    <row r="329" spans="1:55">
      <c r="A329" s="39"/>
      <c r="B329" s="39"/>
      <c r="C329" s="42">
        <v>7</v>
      </c>
      <c r="D329" s="43" t="str">
        <f>C374</f>
        <v>Строения, сооружения</v>
      </c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</row>
    <row r="330" spans="1:5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</row>
    <row r="331" spans="1:55">
      <c r="A331" s="39"/>
      <c r="B331" s="39">
        <v>1</v>
      </c>
      <c r="C331" s="44" t="str">
        <f>B1</f>
        <v>Минимальный перечень</v>
      </c>
      <c r="D331" s="15" t="str">
        <f>IF(D332="", "", CONCATENATE("'Инвентаризация'!", ADDRESS(ROW(D332), COLUMN(D332), 4, 1), ":", ADDRESS(ROW(D332)+INDEX(MATCH(1=1, D332:D378="", ), )-2, COLUMN(D332), 4, 1)))</f>
        <v>'Инвентаризация'!D332:D335</v>
      </c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</row>
    <row r="332" spans="1:55">
      <c r="A332" s="39"/>
      <c r="B332" s="39"/>
      <c r="C332" s="39">
        <v>1</v>
      </c>
      <c r="D332" s="39" t="str">
        <f>D2</f>
        <v>Дворовые проезды</v>
      </c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</row>
    <row r="333" spans="1:55">
      <c r="A333" s="39"/>
      <c r="B333" s="39"/>
      <c r="C333" s="39">
        <v>2</v>
      </c>
      <c r="D333" s="39" t="str">
        <f>D3</f>
        <v>Освещение</v>
      </c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</row>
    <row r="334" spans="1:55">
      <c r="A334" s="39"/>
      <c r="B334" s="39"/>
      <c r="C334" s="39">
        <v>3</v>
      </c>
      <c r="D334" s="39" t="str">
        <f>D4</f>
        <v>Скамейки</v>
      </c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</row>
    <row r="335" spans="1:55">
      <c r="A335" s="39"/>
      <c r="B335" s="39"/>
      <c r="C335" s="39">
        <v>4</v>
      </c>
      <c r="D335" s="39" t="str">
        <f>D5</f>
        <v>Урны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</row>
    <row r="336" spans="1:5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</row>
    <row r="337" spans="1:55">
      <c r="A337" s="39"/>
      <c r="B337" s="39">
        <v>2</v>
      </c>
      <c r="C337" s="44" t="str">
        <f>B44</f>
        <v>Озеленение</v>
      </c>
      <c r="D337" s="15" t="str">
        <f>IF(D338="", "", CONCATENATE("'Инвентаризация'!", ADDRESS(ROW(D338), COLUMN(D338), 4, 1), ":", ADDRESS(ROW(D338)+INDEX(MATCH(1=1, D338:D384="", ), )-2, COLUMN(D338), 4, 1)))</f>
        <v>'Инвентаризация'!D338:D343</v>
      </c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</row>
    <row r="338" spans="1:55">
      <c r="A338" s="39"/>
      <c r="B338" s="39"/>
      <c r="C338" s="39">
        <v>1</v>
      </c>
      <c r="D338" s="39" t="str">
        <f t="shared" ref="D338:D343" si="34">D45</f>
        <v>Газон</v>
      </c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</row>
    <row r="339" spans="1:55">
      <c r="A339" s="39"/>
      <c r="B339" s="39"/>
      <c r="C339" s="39">
        <v>2</v>
      </c>
      <c r="D339" s="39" t="str">
        <f t="shared" si="34"/>
        <v>Кустарник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</row>
    <row r="340" spans="1:55">
      <c r="A340" s="39"/>
      <c r="B340" s="39"/>
      <c r="C340" s="39">
        <v>3</v>
      </c>
      <c r="D340" s="39" t="str">
        <f t="shared" si="34"/>
        <v>Дерево</v>
      </c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</row>
    <row r="341" spans="1:55">
      <c r="A341" s="39"/>
      <c r="B341" s="39"/>
      <c r="C341" s="39">
        <v>4</v>
      </c>
      <c r="D341" s="39" t="str">
        <f t="shared" si="34"/>
        <v>Цветник</v>
      </c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</row>
    <row r="342" spans="1:55">
      <c r="A342" s="39"/>
      <c r="B342" s="39"/>
      <c r="C342" s="39">
        <v>5</v>
      </c>
      <c r="D342" s="39" t="str">
        <f t="shared" si="34"/>
        <v>Живая изгородь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</row>
    <row r="343" spans="1:55">
      <c r="A343" s="39"/>
      <c r="B343" s="39"/>
      <c r="C343" s="39">
        <v>6</v>
      </c>
      <c r="D343" s="39" t="str">
        <f t="shared" si="34"/>
        <v>Вертикальное озеленение</v>
      </c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</row>
    <row r="344" spans="1:5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</row>
    <row r="345" spans="1:55">
      <c r="A345" s="39"/>
      <c r="B345" s="39">
        <v>3</v>
      </c>
      <c r="C345" s="44" t="str">
        <f>B95</f>
        <v>Дорожки и линейные объекты</v>
      </c>
      <c r="D345" s="15" t="str">
        <f>IF(D346="", "", CONCATENATE("'Инвентаризация'!", ADDRESS(ROW(D346), COLUMN(D346), 4, 1), ":", ADDRESS(ROW(D346)+INDEX(MATCH(1=1, D346:D392="", ), )-2, COLUMN(D346), 4, 1)))</f>
        <v>'Инвентаризация'!D346:D352</v>
      </c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:55">
      <c r="A346" s="39"/>
      <c r="B346" s="39"/>
      <c r="C346" s="39">
        <v>1</v>
      </c>
      <c r="D346" s="39" t="str">
        <f t="shared" ref="D346:D352" si="35">D96</f>
        <v>Пешеходная дорожка</v>
      </c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55">
      <c r="A347" s="39"/>
      <c r="B347" s="39"/>
      <c r="C347" s="39">
        <v>2</v>
      </c>
      <c r="D347" s="39" t="str">
        <f t="shared" si="35"/>
        <v>Автомобильная парковка</v>
      </c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55">
      <c r="A348" s="39"/>
      <c r="B348" s="39"/>
      <c r="C348" s="39">
        <v>3</v>
      </c>
      <c r="D348" s="39" t="str">
        <f t="shared" si="35"/>
        <v>Ограждение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55">
      <c r="A349" s="39"/>
      <c r="B349" s="39"/>
      <c r="C349" s="39">
        <v>4</v>
      </c>
      <c r="D349" s="39" t="str">
        <f t="shared" si="35"/>
        <v>Устройства ограничения движения</v>
      </c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55">
      <c r="A350" s="39"/>
      <c r="B350" s="39"/>
      <c r="C350" s="39">
        <v>5</v>
      </c>
      <c r="D350" s="39" t="str">
        <f t="shared" si="35"/>
        <v>Велодорожка</v>
      </c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55">
      <c r="A351" s="39"/>
      <c r="B351" s="39"/>
      <c r="C351" s="39">
        <v>6</v>
      </c>
      <c r="D351" s="39" t="str">
        <f t="shared" si="35"/>
        <v>Информационный стенд</v>
      </c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55">
      <c r="A352" s="39"/>
      <c r="B352" s="39"/>
      <c r="C352" s="39">
        <v>7</v>
      </c>
      <c r="D352" s="39" t="str">
        <f t="shared" si="35"/>
        <v>Пандус</v>
      </c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>
      <c r="A354" s="39"/>
      <c r="B354" s="39">
        <v>4</v>
      </c>
      <c r="C354" s="44" t="str">
        <f>B157</f>
        <v>Плоскостные сооружения</v>
      </c>
      <c r="D354" s="15" t="str">
        <f>IF(D355="", "", CONCATENATE("'Инвентаризация'!", ADDRESS(ROW(D355), COLUMN(D355), 4, 1), ":", ADDRESS(ROW(D355)+INDEX(MATCH(1=1, D355:D401="", ), )-2, COLUMN(D355), 4, 1)))</f>
        <v>'Инвентаризация'!D355:D361</v>
      </c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>
      <c r="A355" s="39"/>
      <c r="B355" s="39"/>
      <c r="C355" s="39">
        <v>1</v>
      </c>
      <c r="D355" s="39" t="str">
        <f t="shared" ref="D355:D361" si="36">D158</f>
        <v>Детская площадка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>
      <c r="A356" s="39"/>
      <c r="B356" s="39"/>
      <c r="C356" s="39">
        <v>2</v>
      </c>
      <c r="D356" s="39" t="str">
        <f t="shared" si="36"/>
        <v>Спортивно-игровая площадка</v>
      </c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>
      <c r="A357" s="39"/>
      <c r="B357" s="39"/>
      <c r="C357" s="39">
        <v>3</v>
      </c>
      <c r="D357" s="39" t="str">
        <f t="shared" si="36"/>
        <v>Спортивное оборудование</v>
      </c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>
      <c r="A358" s="39"/>
      <c r="B358" s="39"/>
      <c r="C358" s="39">
        <v>4</v>
      </c>
      <c r="D358" s="39" t="str">
        <f t="shared" si="36"/>
        <v>Мебель для игровых площадок</v>
      </c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>
      <c r="A359" s="39"/>
      <c r="B359" s="39"/>
      <c r="C359" s="39">
        <v>5</v>
      </c>
      <c r="D359" s="39" t="str">
        <f t="shared" si="36"/>
        <v>Площадка для выгула собак</v>
      </c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>
      <c r="A360" s="39"/>
      <c r="B360" s="39"/>
      <c r="C360" s="39">
        <v>6</v>
      </c>
      <c r="D360" s="39" t="str">
        <f t="shared" si="36"/>
        <v>Велопарковка</v>
      </c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>
      <c r="A361" s="39"/>
      <c r="B361" s="39"/>
      <c r="C361" s="39">
        <v>7</v>
      </c>
      <c r="D361" s="39" t="str">
        <f t="shared" si="36"/>
        <v>Контейнерная площадка</v>
      </c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>
      <c r="A363" s="39"/>
      <c r="B363" s="39">
        <v>5</v>
      </c>
      <c r="C363" s="44" t="str">
        <f>B227</f>
        <v>Малые архитектурные формы</v>
      </c>
      <c r="D363" s="15" t="str">
        <f>IF(D364="", "", CONCATENATE("'Инвентаризация'!", ADDRESS(ROW(D364), COLUMN(D364), 4, 1), ":", ADDRESS(ROW(D364)+INDEX(MATCH(1=1, D364:D410="", ), )-2, COLUMN(D364), 4, 1)))</f>
        <v>'Инвентаризация'!D364:D368</v>
      </c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>
      <c r="A364" s="39"/>
      <c r="B364" s="39"/>
      <c r="C364" s="39">
        <v>1</v>
      </c>
      <c r="D364" s="39" t="str">
        <f>D228</f>
        <v>Накопитель ТКО</v>
      </c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>
      <c r="A365" s="39"/>
      <c r="B365" s="39"/>
      <c r="C365" s="39">
        <v>2</v>
      </c>
      <c r="D365" s="39" t="str">
        <f>D229</f>
        <v>Стол</v>
      </c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>
      <c r="A366" s="39"/>
      <c r="B366" s="39"/>
      <c r="C366" s="39">
        <v>3</v>
      </c>
      <c r="D366" s="39" t="str">
        <f>D230</f>
        <v>Беседка</v>
      </c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>
      <c r="A367" s="39"/>
      <c r="B367" s="39"/>
      <c r="C367" s="39">
        <v>4</v>
      </c>
      <c r="D367" s="39" t="str">
        <f>D231</f>
        <v>Навес</v>
      </c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>
      <c r="A368" s="39"/>
      <c r="B368" s="39"/>
      <c r="C368" s="39">
        <v>5</v>
      </c>
      <c r="D368" s="39" t="str">
        <f>D232</f>
        <v>Фонтан</v>
      </c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>
      <c r="A370" s="39"/>
      <c r="B370" s="39">
        <v>6</v>
      </c>
      <c r="C370" s="44" t="str">
        <f>B268</f>
        <v>Другое</v>
      </c>
      <c r="D370" s="15" t="str">
        <f>IF(D371="", "", CONCATENATE("'Инвентаризация'!", ADDRESS(ROW(D371), COLUMN(D371), 4, 1), ":", ADDRESS(ROW(D371)+INDEX(MATCH(1=1, D371:D417="", ), )-2, COLUMN(D371), 4, 1)))</f>
        <v>'Инвентаризация'!D371:D372</v>
      </c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>
      <c r="A371" s="39"/>
      <c r="B371" s="39"/>
      <c r="C371" s="39">
        <v>1</v>
      </c>
      <c r="D371" s="39" t="str">
        <f>D269</f>
        <v>Водоём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>
      <c r="A372" s="39"/>
      <c r="B372" s="39"/>
      <c r="C372" s="39">
        <v>2</v>
      </c>
      <c r="D372" s="39" t="str">
        <f>D270</f>
        <v>Люк подземных коммуникаций</v>
      </c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>
      <c r="A374" s="39"/>
      <c r="B374" s="39">
        <v>7</v>
      </c>
      <c r="C374" s="44" t="str">
        <f>B286</f>
        <v>Строения, сооружения</v>
      </c>
      <c r="D374" s="15" t="str">
        <f>IF(D375="", "", CONCATENATE("'Инвентаризация'!", ADDRESS(ROW(D375), COLUMN(D375), 4, 1), ":", ADDRESS(ROW(D375)+INDEX(MATCH(1=1, D375:D421="", ), )-2, COLUMN(D375), 4, 1)))</f>
        <v>'Инвентаризация'!D375:D377</v>
      </c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>
      <c r="A375" s="39"/>
      <c r="B375" s="39"/>
      <c r="C375" s="39">
        <v>1</v>
      </c>
      <c r="D375" s="39" t="str">
        <f>D287</f>
        <v>Жилое</v>
      </c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>
      <c r="A376" s="39"/>
      <c r="B376" s="39"/>
      <c r="C376" s="39">
        <v>2</v>
      </c>
      <c r="D376" s="39" t="str">
        <f>D288</f>
        <v>Нежилое капитальное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>
      <c r="A377" s="39"/>
      <c r="B377" s="39"/>
      <c r="C377" s="39">
        <v>3</v>
      </c>
      <c r="D377" s="39" t="str">
        <f>D289</f>
        <v>Нежилое некапитальное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ht="18.75" customHeight="1">
      <c r="A379" s="39"/>
      <c r="B379" s="39"/>
      <c r="C379" s="40"/>
      <c r="D379" s="41" t="s">
        <v>281</v>
      </c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>
      <c r="A380" s="39"/>
      <c r="B380" s="39"/>
      <c r="C380" s="39">
        <v>1</v>
      </c>
      <c r="D380" s="39" t="s">
        <v>282</v>
      </c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>
      <c r="A381" s="39"/>
      <c r="B381" s="39"/>
      <c r="C381" s="39">
        <v>2</v>
      </c>
      <c r="D381" s="39" t="s">
        <v>283</v>
      </c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>
      <c r="A382" s="39"/>
      <c r="B382" s="39"/>
      <c r="C382" s="39">
        <v>3</v>
      </c>
      <c r="D382" s="39" t="s">
        <v>284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>
      <c r="A383" s="39"/>
      <c r="B383" s="39"/>
      <c r="C383" s="39">
        <v>4</v>
      </c>
      <c r="D383" s="39" t="s">
        <v>285</v>
      </c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>
      <c r="A384" s="39"/>
      <c r="B384" s="39"/>
      <c r="C384" s="39">
        <v>5</v>
      </c>
      <c r="D384" s="39" t="s">
        <v>286</v>
      </c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>
      <c r="A385" s="39"/>
      <c r="B385" s="39"/>
      <c r="C385" s="39">
        <v>6</v>
      </c>
      <c r="D385" s="39" t="s">
        <v>287</v>
      </c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>
      <c r="A386" s="39"/>
      <c r="B386" s="39"/>
      <c r="C386" s="39">
        <v>7</v>
      </c>
      <c r="D386" s="39" t="s">
        <v>288</v>
      </c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>
      <c r="A387" s="39"/>
      <c r="B387" s="39"/>
      <c r="C387" s="39">
        <v>8</v>
      </c>
      <c r="D387" s="39" t="s">
        <v>289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:5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:5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:5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:5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:5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:5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:5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:5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:5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:5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:5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:5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:5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:5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:5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:5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:5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:5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:5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:5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:5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:5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:5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:5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:5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:5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:5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:5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:5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:5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:5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:5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:5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:5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:5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:5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:5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:5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:5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:5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:5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:5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:5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:5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:5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:5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:5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:5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:5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:5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:5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:5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:5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:5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:5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:5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:5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:5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:5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:5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:5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:5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:5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:5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:5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:5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:5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:5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:5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:5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:5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:5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:5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:5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:5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:5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:5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:5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:5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:5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:5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:5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:5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:5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:5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:5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:5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:5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:5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:5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:5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:5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:5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:5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:5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:5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:5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:5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:5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:5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:5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:5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:5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:5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:5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:5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:5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:5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:5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:5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:5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:5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:5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:5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:5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:5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:5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:5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:5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:5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:5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:5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:5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:5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:5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:5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:5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:5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:5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:5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:5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:5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:5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:5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:5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:5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:5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:5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:5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:5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:5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:5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:5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:5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:5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:5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:5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:5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:5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:5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:5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:5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:5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:5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:5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:5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:5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:5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:5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:5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:5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:5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:5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:5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:5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:5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:5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:5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:5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:5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:5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:5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:5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:5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:5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:5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:5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:5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:5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:5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:5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</row>
    <row r="652" spans="1:5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</row>
    <row r="653" spans="1:5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</row>
    <row r="654" spans="1:5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</row>
    <row r="655" spans="1:5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</row>
    <row r="656" spans="1:5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</row>
    <row r="657" spans="1:5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</row>
    <row r="658" spans="1:5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</row>
    <row r="659" spans="1:5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</row>
    <row r="660" spans="1:5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</row>
    <row r="661" spans="1:5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</row>
    <row r="662" spans="1:5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:5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:5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:5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:5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</row>
    <row r="668" spans="1:5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</row>
    <row r="669" spans="1:5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</row>
    <row r="670" spans="1:5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</row>
    <row r="671" spans="1:5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</row>
    <row r="672" spans="1:5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</row>
    <row r="673" spans="1:14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</row>
    <row r="674" spans="1:1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</row>
    <row r="675" spans="1:14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</row>
    <row r="676" spans="1:14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</row>
    <row r="677" spans="1:14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</row>
    <row r="678" spans="1:14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</row>
    <row r="679" spans="1:14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</row>
    <row r="680" spans="1:14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</row>
    <row r="681" spans="1:14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</row>
    <row r="682" spans="1:14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</row>
    <row r="683" spans="1:14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</row>
    <row r="684" spans="1:1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</row>
    <row r="685" spans="1:14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</row>
    <row r="686" spans="1:14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</row>
    <row r="687" spans="1:14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</row>
    <row r="688" spans="1:14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</row>
    <row r="689" spans="1:14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</row>
    <row r="690" spans="1:14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</row>
    <row r="691" spans="1:14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</row>
    <row r="692" spans="1:14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</row>
    <row r="693" spans="1:14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</row>
    <row r="694" spans="1:1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</row>
    <row r="695" spans="1:14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</row>
    <row r="696" spans="1:14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</row>
    <row r="697" spans="1:14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</row>
    <row r="698" spans="1:14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</row>
    <row r="699" spans="1:14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</row>
    <row r="700" spans="1:14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</row>
    <row r="701" spans="1:14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</row>
    <row r="702" spans="1:14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</row>
    <row r="703" spans="1:14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</row>
    <row r="704" spans="1:1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</row>
    <row r="705" spans="1:14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</row>
    <row r="706" spans="1:14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</row>
    <row r="707" spans="1:14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</row>
    <row r="708" spans="1:14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</row>
    <row r="709" spans="1:14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</row>
    <row r="710" spans="1:14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</row>
    <row r="711" spans="1:14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</row>
    <row r="712" spans="1:14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</row>
    <row r="713" spans="1:14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</row>
    <row r="714" spans="1: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</row>
    <row r="715" spans="1:14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</row>
    <row r="716" spans="1:14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</row>
    <row r="717" spans="1:14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</row>
    <row r="718" spans="1:14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</row>
    <row r="719" spans="1:14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</row>
    <row r="720" spans="1:14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</row>
    <row r="721" spans="1:14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</row>
    <row r="722" spans="1:14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</row>
    <row r="723" spans="1:14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</row>
    <row r="724" spans="1:1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</row>
    <row r="725" spans="1:14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</row>
    <row r="726" spans="1:14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</row>
    <row r="727" spans="1:14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</row>
    <row r="728" spans="1:14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</row>
    <row r="729" spans="1:14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</row>
    <row r="730" spans="1:14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</row>
    <row r="731" spans="1:14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</row>
    <row r="732" spans="1:14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</row>
    <row r="733" spans="1:14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</row>
    <row r="734" spans="1:1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</row>
    <row r="735" spans="1:14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</row>
    <row r="736" spans="1:14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</row>
    <row r="737" spans="1:14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</row>
    <row r="738" spans="1:14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</row>
    <row r="739" spans="1:14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</row>
    <row r="740" spans="1:14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</row>
    <row r="741" spans="1:14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</row>
    <row r="742" spans="1:14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</row>
    <row r="743" spans="1:14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</row>
    <row r="744" spans="1:1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</row>
    <row r="745" spans="1:14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</row>
    <row r="746" spans="1:14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</row>
    <row r="747" spans="1:14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</row>
    <row r="748" spans="1:14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</row>
    <row r="749" spans="1:14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</row>
    <row r="750" spans="1:14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</row>
    <row r="751" spans="1:14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</row>
    <row r="752" spans="1:14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</row>
    <row r="753" spans="1:14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</row>
    <row r="754" spans="1:1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</row>
    <row r="755" spans="1:14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</row>
    <row r="756" spans="1:14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</row>
    <row r="757" spans="1:14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</row>
    <row r="758" spans="1:14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</row>
    <row r="759" spans="1:14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</row>
    <row r="760" spans="1:14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</row>
    <row r="761" spans="1:14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</row>
    <row r="762" spans="1:14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</row>
    <row r="763" spans="1:14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</row>
    <row r="764" spans="1:1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</row>
    <row r="765" spans="1:14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</row>
    <row r="766" spans="1:14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</row>
    <row r="767" spans="1:14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</row>
    <row r="768" spans="1:14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</row>
    <row r="769" spans="1:14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</row>
    <row r="770" spans="1:14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</row>
    <row r="771" spans="1:14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</row>
    <row r="772" spans="1:14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</row>
    <row r="773" spans="1:14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</row>
    <row r="774" spans="1:1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</row>
    <row r="775" spans="1:14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</row>
    <row r="776" spans="1:14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</row>
    <row r="777" spans="1:14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</row>
    <row r="778" spans="1:14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</row>
    <row r="779" spans="1:14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</row>
    <row r="780" spans="1:14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</row>
    <row r="781" spans="1:14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</row>
    <row r="782" spans="1:14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</row>
    <row r="783" spans="1:14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</row>
    <row r="784" spans="1:1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</row>
    <row r="785" spans="1:14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</row>
    <row r="786" spans="1:14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</row>
    <row r="787" spans="1:14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</row>
    <row r="788" spans="1:14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</row>
    <row r="789" spans="1:14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</row>
    <row r="790" spans="1:14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</row>
    <row r="791" spans="1:14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</row>
    <row r="792" spans="1:14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</row>
    <row r="793" spans="1:14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</row>
    <row r="794" spans="1:1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</row>
    <row r="795" spans="1:14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</row>
    <row r="796" spans="1:14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</row>
    <row r="797" spans="1:14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</row>
    <row r="798" spans="1:14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</row>
    <row r="799" spans="1:14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</row>
    <row r="800" spans="1:14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</row>
    <row r="801" spans="1:14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</row>
    <row r="802" spans="1:14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</row>
    <row r="803" spans="1:14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</row>
    <row r="804" spans="1:1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</row>
    <row r="805" spans="1:14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</row>
    <row r="806" spans="1:14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</row>
    <row r="807" spans="1:14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</row>
    <row r="808" spans="1:14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</row>
    <row r="809" spans="1:14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</row>
    <row r="810" spans="1:14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</row>
    <row r="811" spans="1:14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</row>
    <row r="812" spans="1:14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</row>
    <row r="813" spans="1:14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</row>
    <row r="814" spans="1: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</row>
    <row r="815" spans="1:14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</row>
    <row r="816" spans="1:14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</row>
    <row r="817" spans="1:14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</row>
    <row r="818" spans="1:14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</row>
    <row r="819" spans="1:14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</row>
    <row r="820" spans="1:14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</row>
    <row r="821" spans="1:14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</row>
    <row r="822" spans="1:14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</row>
    <row r="823" spans="1:14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</row>
    <row r="824" spans="1:1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</row>
    <row r="825" spans="1:14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</row>
    <row r="826" spans="1:14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</row>
    <row r="827" spans="1:14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</row>
    <row r="828" spans="1:14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</row>
    <row r="829" spans="1:14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</row>
    <row r="830" spans="1:14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</row>
    <row r="831" spans="1:14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</row>
    <row r="832" spans="1:14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</row>
    <row r="833" spans="1:14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</row>
    <row r="834" spans="1:1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</row>
    <row r="835" spans="1:14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</row>
    <row r="836" spans="1:14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</row>
    <row r="837" spans="1:14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</row>
    <row r="838" spans="1:14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</row>
    <row r="839" spans="1:14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</row>
    <row r="840" spans="1:14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</row>
    <row r="841" spans="1:14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</row>
    <row r="842" spans="1:14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</row>
    <row r="843" spans="1:14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</row>
    <row r="844" spans="1:1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</row>
    <row r="845" spans="1:14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</row>
    <row r="846" spans="1:14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</row>
    <row r="847" spans="1:14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</row>
    <row r="848" spans="1:14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</row>
    <row r="849" spans="1:14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</row>
    <row r="850" spans="1:14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</row>
    <row r="851" spans="1:14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</row>
    <row r="852" spans="1:14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</row>
    <row r="853" spans="1:14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</row>
    <row r="854" spans="1:1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</row>
    <row r="855" spans="1:14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</row>
    <row r="856" spans="1:14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</row>
    <row r="857" spans="1:14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</row>
    <row r="858" spans="1:14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</row>
    <row r="859" spans="1:14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</row>
    <row r="860" spans="1:14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</row>
    <row r="861" spans="1:14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</row>
    <row r="862" spans="1:14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</row>
    <row r="863" spans="1:14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</row>
    <row r="864" spans="1:1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</row>
    <row r="865" spans="1:14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</row>
    <row r="866" spans="1:14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</row>
    <row r="867" spans="1:14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</row>
    <row r="868" spans="1:14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</row>
    <row r="869" spans="1:14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</row>
    <row r="870" spans="1:14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</row>
    <row r="871" spans="1:14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</row>
    <row r="872" spans="1:14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</row>
    <row r="873" spans="1:14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</row>
    <row r="874" spans="1:1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</row>
    <row r="875" spans="1:14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</row>
    <row r="876" spans="1:14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</row>
    <row r="877" spans="1:14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</row>
    <row r="878" spans="1:14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</row>
    <row r="879" spans="1:14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</row>
    <row r="880" spans="1:14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</row>
    <row r="881" spans="1:14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</row>
    <row r="882" spans="1:14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</row>
    <row r="883" spans="1:14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</row>
    <row r="884" spans="1:1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</row>
    <row r="885" spans="1:14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</row>
    <row r="886" spans="1:14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</row>
    <row r="887" spans="1:14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</row>
    <row r="888" spans="1:14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</row>
    <row r="889" spans="1:14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</row>
    <row r="890" spans="1:14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</row>
    <row r="891" spans="1:14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</row>
    <row r="892" spans="1:14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</row>
    <row r="893" spans="1:14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</row>
    <row r="894" spans="1:1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</row>
    <row r="895" spans="1:14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</row>
    <row r="896" spans="1:14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</row>
    <row r="897" spans="1:14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</row>
    <row r="898" spans="1:14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</row>
    <row r="899" spans="1:14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</row>
    <row r="900" spans="1:14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</row>
    <row r="901" spans="1:14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</row>
    <row r="902" spans="1:14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</row>
    <row r="903" spans="1:14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</row>
    <row r="904" spans="1:1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</row>
    <row r="905" spans="1:14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</row>
    <row r="906" spans="1:14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</row>
    <row r="907" spans="1:14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</row>
    <row r="908" spans="1:14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</row>
    <row r="909" spans="1:14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</row>
    <row r="910" spans="1:14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</row>
    <row r="911" spans="1:14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</row>
    <row r="912" spans="1:14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</row>
    <row r="913" spans="1:14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</row>
    <row r="914" spans="1: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</row>
    <row r="915" spans="1:14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</row>
    <row r="916" spans="1:14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</row>
    <row r="917" spans="1:14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</row>
    <row r="918" spans="1:14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</row>
    <row r="919" spans="1:14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</row>
    <row r="920" spans="1:14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</row>
    <row r="921" spans="1:14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</row>
    <row r="922" spans="1:14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</row>
    <row r="923" spans="1:14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</row>
    <row r="924" spans="1:1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</row>
    <row r="925" spans="1:14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</row>
    <row r="926" spans="1:14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</row>
    <row r="927" spans="1:14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</row>
    <row r="928" spans="1:14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</row>
    <row r="929" spans="1:14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</row>
    <row r="930" spans="1:14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</row>
    <row r="931" spans="1:14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</row>
    <row r="932" spans="1:14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</row>
    <row r="933" spans="1:14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</row>
    <row r="934" spans="1:1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</row>
    <row r="935" spans="1:14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</row>
    <row r="936" spans="1:14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</row>
    <row r="937" spans="1:14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</row>
    <row r="938" spans="1:14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</row>
    <row r="939" spans="1:14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</row>
    <row r="940" spans="1:14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</row>
    <row r="941" spans="1:14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</row>
    <row r="942" spans="1:14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</row>
    <row r="943" spans="1:14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</row>
    <row r="944" spans="1:1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</row>
    <row r="945" spans="1:14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</row>
    <row r="946" spans="1:14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</row>
    <row r="947" spans="1:14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</row>
    <row r="948" spans="1:14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</row>
    <row r="949" spans="1:14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</row>
    <row r="950" spans="1:14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</row>
    <row r="951" spans="1:14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</row>
    <row r="952" spans="1:14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</row>
    <row r="953" spans="1:14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</row>
    <row r="954" spans="1:1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</row>
    <row r="955" spans="1:14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</row>
    <row r="956" spans="1:14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</row>
    <row r="957" spans="1:14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</row>
    <row r="958" spans="1:14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</row>
    <row r="959" spans="1:14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</row>
    <row r="960" spans="1:14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</row>
    <row r="961" spans="1:14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</row>
    <row r="962" spans="1:14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</row>
    <row r="963" spans="1:14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</row>
  </sheetData>
  <phoneticPr fontId="3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topLeftCell="A32" workbookViewId="0">
      <selection activeCell="I3" sqref="I3"/>
    </sheetView>
  </sheetViews>
  <sheetFormatPr defaultColWidth="8" defaultRowHeight="15"/>
  <cols>
    <col min="1" max="1" width="3.7109375" customWidth="1"/>
    <col min="2" max="8" width="16.7109375" customWidth="1"/>
    <col min="9" max="9" width="9.42578125" customWidth="1"/>
  </cols>
  <sheetData>
    <row r="1" spans="1:9">
      <c r="B1" t="s">
        <v>351</v>
      </c>
    </row>
    <row r="2" spans="1:9" ht="17.100000000000001" customHeight="1">
      <c r="B2" t="s">
        <v>352</v>
      </c>
      <c r="G2" s="136" t="s">
        <v>290</v>
      </c>
      <c r="H2" s="124"/>
      <c r="I2" s="46"/>
    </row>
    <row r="3" spans="1:9" ht="17.100000000000001" customHeight="1">
      <c r="B3" t="s">
        <v>353</v>
      </c>
      <c r="G3" s="136" t="s">
        <v>291</v>
      </c>
      <c r="H3" s="124"/>
      <c r="I3" s="46"/>
    </row>
    <row r="4" spans="1:9" ht="15" customHeight="1">
      <c r="B4" t="s">
        <v>354</v>
      </c>
      <c r="G4" s="136" t="s">
        <v>292</v>
      </c>
      <c r="H4" s="124"/>
      <c r="I4" s="46"/>
    </row>
    <row r="5" spans="1:9" ht="12.75" customHeight="1"/>
    <row r="6" spans="1:9" ht="20.100000000000001" customHeight="1">
      <c r="A6" s="47"/>
      <c r="B6" s="47"/>
      <c r="C6" s="107"/>
      <c r="D6" s="137" t="s">
        <v>293</v>
      </c>
      <c r="E6" s="138"/>
      <c r="F6" s="138"/>
      <c r="G6" s="138"/>
      <c r="H6" s="109"/>
      <c r="I6" s="47"/>
    </row>
    <row r="7" spans="1:9" s="48" customFormat="1" ht="20.100000000000001" customHeight="1">
      <c r="C7" s="108"/>
      <c r="D7" s="139" t="s">
        <v>294</v>
      </c>
      <c r="E7" s="140"/>
      <c r="F7" s="140"/>
      <c r="G7" s="140"/>
      <c r="H7" s="110"/>
    </row>
    <row r="8" spans="1:9" s="48" customFormat="1" ht="12.75" customHeight="1">
      <c r="C8" s="49"/>
      <c r="D8" s="111"/>
      <c r="E8" s="111"/>
      <c r="F8" s="111"/>
      <c r="G8" s="111"/>
      <c r="H8" s="50"/>
    </row>
    <row r="9" spans="1:9" ht="20.100000000000001" customHeight="1">
      <c r="A9" s="51"/>
      <c r="B9" s="51"/>
      <c r="C9" s="52"/>
      <c r="D9" s="141" t="s">
        <v>295</v>
      </c>
      <c r="E9" s="124"/>
      <c r="F9" s="124"/>
      <c r="G9" s="124"/>
      <c r="H9" s="53"/>
      <c r="I9" s="51"/>
    </row>
    <row r="10" spans="1:9" ht="20.100000000000001" customHeight="1">
      <c r="C10" s="112"/>
      <c r="D10" s="123" t="s">
        <v>296</v>
      </c>
      <c r="E10" s="142"/>
      <c r="F10" s="142"/>
      <c r="G10" s="142"/>
      <c r="H10" s="106"/>
    </row>
    <row r="11" spans="1:9" ht="12.75" customHeight="1">
      <c r="C11" s="54"/>
      <c r="D11" s="113"/>
      <c r="E11" s="113"/>
      <c r="F11" s="113"/>
      <c r="G11" s="113"/>
      <c r="H11" s="55"/>
    </row>
    <row r="12" spans="1:9" ht="12.75" customHeight="1">
      <c r="C12" s="54"/>
      <c r="D12" s="56"/>
      <c r="E12" s="57" t="s">
        <v>297</v>
      </c>
      <c r="F12" s="58">
        <v>1</v>
      </c>
      <c r="G12" s="59"/>
      <c r="H12" s="55"/>
    </row>
    <row r="13" spans="1:9" ht="12.75" customHeight="1">
      <c r="C13" s="54"/>
      <c r="D13" s="59"/>
      <c r="E13" s="57" t="s">
        <v>298</v>
      </c>
      <c r="F13" s="60" t="s">
        <v>299</v>
      </c>
      <c r="G13" s="59"/>
      <c r="H13" s="55"/>
    </row>
    <row r="14" spans="1:9" ht="12.75" customHeight="1">
      <c r="C14" s="61"/>
      <c r="D14" s="62"/>
      <c r="E14" s="62"/>
      <c r="F14" s="62"/>
      <c r="G14" s="62"/>
      <c r="H14" s="63"/>
    </row>
    <row r="15" spans="1:9" ht="12.75" customHeight="1">
      <c r="C15" s="59"/>
      <c r="D15" s="59"/>
      <c r="E15" s="59"/>
      <c r="F15" s="59"/>
      <c r="G15" s="59"/>
      <c r="H15" s="59"/>
    </row>
    <row r="16" spans="1:9" ht="12.75" customHeight="1">
      <c r="C16" s="59"/>
      <c r="D16" s="59"/>
      <c r="E16" s="114"/>
      <c r="F16" s="114"/>
      <c r="G16" s="114"/>
      <c r="H16" s="114"/>
    </row>
    <row r="17" spans="2:8" ht="15" customHeight="1">
      <c r="C17" s="133" t="s">
        <v>300</v>
      </c>
      <c r="D17" s="124"/>
      <c r="E17" s="130" t="s">
        <v>301</v>
      </c>
      <c r="F17" s="131"/>
      <c r="G17" s="131"/>
      <c r="H17" s="132"/>
    </row>
    <row r="18" spans="2:8" ht="12.75" customHeight="1">
      <c r="C18" s="59"/>
      <c r="D18" s="59"/>
      <c r="E18" s="115"/>
      <c r="F18" s="115"/>
      <c r="G18" s="115"/>
      <c r="H18" s="115"/>
    </row>
    <row r="19" spans="2:8" ht="12.75" customHeight="1">
      <c r="C19" s="59"/>
      <c r="D19" s="59"/>
      <c r="E19" s="116"/>
      <c r="F19" s="116"/>
      <c r="G19" s="116"/>
      <c r="H19" s="116"/>
    </row>
    <row r="20" spans="2:8" ht="15" customHeight="1">
      <c r="C20" s="133" t="s">
        <v>302</v>
      </c>
      <c r="D20" s="124"/>
      <c r="E20" s="135">
        <v>11906</v>
      </c>
      <c r="F20" s="131"/>
      <c r="G20" s="131"/>
      <c r="H20" s="132"/>
    </row>
    <row r="21" spans="2:8" ht="12.75" customHeight="1">
      <c r="C21" s="59"/>
      <c r="D21" s="59"/>
      <c r="E21" s="115"/>
      <c r="F21" s="115"/>
      <c r="G21" s="115"/>
      <c r="H21" s="115"/>
    </row>
    <row r="22" spans="2:8" ht="12.75" customHeight="1">
      <c r="C22" s="59"/>
      <c r="D22" s="59"/>
      <c r="E22" s="116"/>
      <c r="F22" s="116"/>
      <c r="G22" s="116"/>
      <c r="H22" s="116"/>
    </row>
    <row r="23" spans="2:8" ht="15" customHeight="1">
      <c r="C23" s="133" t="s">
        <v>303</v>
      </c>
      <c r="D23" s="124"/>
      <c r="E23" s="130">
        <v>190</v>
      </c>
      <c r="F23" s="131"/>
      <c r="G23" s="131"/>
      <c r="H23" s="132"/>
    </row>
    <row r="24" spans="2:8" ht="12.75" customHeight="1">
      <c r="C24" s="59"/>
      <c r="D24" s="59"/>
      <c r="E24" s="115"/>
      <c r="F24" s="115"/>
      <c r="G24" s="115"/>
      <c r="H24" s="115"/>
    </row>
    <row r="25" spans="2:8" ht="12.75" customHeight="1">
      <c r="C25" s="59"/>
      <c r="D25" s="59"/>
      <c r="E25" s="65" t="s">
        <v>304</v>
      </c>
      <c r="F25" s="65" t="s">
        <v>305</v>
      </c>
      <c r="G25" s="65" t="s">
        <v>306</v>
      </c>
      <c r="H25" s="65" t="s">
        <v>307</v>
      </c>
    </row>
    <row r="26" spans="2:8" ht="15" customHeight="1">
      <c r="C26" s="133" t="s">
        <v>308</v>
      </c>
      <c r="D26" s="124"/>
      <c r="E26" s="66">
        <v>8</v>
      </c>
      <c r="F26" s="66">
        <v>11</v>
      </c>
      <c r="G26" s="66">
        <v>109</v>
      </c>
      <c r="H26" s="66">
        <v>62</v>
      </c>
    </row>
    <row r="27" spans="2:8" ht="12.75" customHeight="1">
      <c r="C27" s="59"/>
      <c r="D27" s="59"/>
      <c r="E27" s="64"/>
      <c r="F27" s="64"/>
      <c r="G27" s="64"/>
      <c r="H27" s="64"/>
    </row>
    <row r="28" spans="2:8" ht="12.75" customHeight="1">
      <c r="C28" s="59"/>
      <c r="D28" s="59"/>
      <c r="E28" s="116"/>
      <c r="F28" s="116"/>
      <c r="G28" s="116"/>
      <c r="H28" s="116"/>
    </row>
    <row r="29" spans="2:8" ht="15" customHeight="1">
      <c r="C29" s="134" t="str">
        <f>IF(D7="общественной территории", "Составитель паспорта:", "Количество подъездов:")</f>
        <v>Количество подъездов:</v>
      </c>
      <c r="D29" s="124"/>
      <c r="E29" s="130">
        <v>6</v>
      </c>
      <c r="F29" s="131"/>
      <c r="G29" s="131"/>
      <c r="H29" s="132"/>
    </row>
    <row r="30" spans="2:8" ht="12.75" customHeight="1">
      <c r="B30" s="45"/>
      <c r="C30" s="67"/>
      <c r="D30" s="59"/>
      <c r="E30" s="117"/>
      <c r="F30" s="118"/>
      <c r="G30" s="118"/>
      <c r="H30" s="118"/>
    </row>
    <row r="31" spans="2:8" ht="12.75" customHeight="1">
      <c r="B31" s="45"/>
      <c r="C31" s="67"/>
      <c r="D31" s="67"/>
      <c r="E31" s="67"/>
      <c r="F31" s="67"/>
      <c r="G31" s="67"/>
      <c r="H31" s="67"/>
    </row>
    <row r="32" spans="2:8" ht="15" customHeight="1">
      <c r="C32" s="126" t="str">
        <f>IF(D7="общественной территории", "", "Составитель паспорта:")</f>
        <v>Составитель паспорта:</v>
      </c>
      <c r="D32" s="124"/>
      <c r="E32" s="127" t="s">
        <v>309</v>
      </c>
      <c r="F32" s="124"/>
      <c r="G32" s="124"/>
      <c r="H32" s="124"/>
    </row>
    <row r="33" spans="1:9" ht="12" customHeight="1">
      <c r="C33" s="59"/>
      <c r="D33" s="59"/>
      <c r="E33" s="64"/>
      <c r="F33" s="64"/>
      <c r="G33" s="64"/>
      <c r="H33" s="64"/>
    </row>
    <row r="34" spans="1:9" ht="12.75" hidden="1" customHeight="1">
      <c r="C34" s="59"/>
      <c r="D34" s="59"/>
      <c r="E34" s="64"/>
      <c r="F34" s="64"/>
      <c r="G34" s="64"/>
      <c r="H34" s="64"/>
    </row>
    <row r="35" spans="1:9" ht="12.75" customHeight="1">
      <c r="B35" s="45"/>
      <c r="C35" s="68" t="str">
        <f>IF(D7="общественной территории", "", "Представитель заинтересованных лиц:")</f>
        <v>Представитель заинтересованных лиц:</v>
      </c>
      <c r="D35" s="68"/>
      <c r="E35" s="67"/>
      <c r="F35" s="65"/>
      <c r="G35" s="128"/>
      <c r="H35" s="124"/>
    </row>
    <row r="36" spans="1:9" ht="12.75" customHeight="1">
      <c r="B36" s="45"/>
      <c r="C36" s="68"/>
      <c r="D36" s="68"/>
      <c r="E36" s="67"/>
      <c r="F36" s="69" t="str">
        <f>IF(D7="общественной территории", "", "(подпись)")</f>
        <v>(подпись)</v>
      </c>
      <c r="G36" s="129" t="str">
        <f>IF(D7="общественной территории", "", "(ФИО)")</f>
        <v>(ФИО)</v>
      </c>
      <c r="H36" s="124"/>
    </row>
    <row r="37" spans="1:9" ht="12.75" customHeight="1">
      <c r="B37" s="45"/>
      <c r="C37" s="70"/>
      <c r="D37" s="70"/>
      <c r="E37" s="45"/>
      <c r="F37" s="71"/>
      <c r="G37" s="72"/>
      <c r="H37" s="72"/>
    </row>
    <row r="38" spans="1:9" ht="12.75" customHeight="1">
      <c r="B38" s="45"/>
      <c r="C38" s="70"/>
      <c r="D38" s="70"/>
      <c r="E38" s="45"/>
      <c r="F38" s="71"/>
      <c r="G38" s="72"/>
      <c r="H38" s="72"/>
    </row>
    <row r="39" spans="1:9" ht="12.75" customHeight="1">
      <c r="B39" s="45"/>
      <c r="C39" s="70"/>
      <c r="D39" s="70"/>
      <c r="E39" s="45"/>
      <c r="F39" s="71"/>
      <c r="G39" s="72"/>
      <c r="H39" s="72"/>
    </row>
    <row r="40" spans="1:9" ht="12.75" customHeight="1">
      <c r="C40" s="74"/>
    </row>
    <row r="41" spans="1:9" ht="20.100000000000001" customHeight="1">
      <c r="A41" s="73"/>
      <c r="B41" s="123" t="s">
        <v>310</v>
      </c>
      <c r="C41" s="124"/>
      <c r="D41" s="124"/>
      <c r="E41" s="124"/>
      <c r="F41" s="124"/>
      <c r="G41" s="124"/>
      <c r="H41" s="124"/>
      <c r="I41" s="124"/>
    </row>
    <row r="42" spans="1:9" ht="20.100000000000001" customHeight="1">
      <c r="A42" s="75">
        <v>1</v>
      </c>
      <c r="B42" s="73"/>
      <c r="C42" s="73"/>
      <c r="D42" s="73"/>
      <c r="E42" s="73"/>
      <c r="F42" s="73"/>
      <c r="G42" s="73"/>
      <c r="H42" s="73"/>
      <c r="I42" s="73"/>
    </row>
    <row r="43" spans="1:9" ht="12.75" customHeight="1">
      <c r="B43" s="76" t="s">
        <v>311</v>
      </c>
    </row>
    <row r="45" spans="1:9" ht="30" customHeight="1">
      <c r="A45" s="79" t="s">
        <v>312</v>
      </c>
      <c r="B45" s="79" t="s">
        <v>313</v>
      </c>
      <c r="C45" s="79" t="s">
        <v>314</v>
      </c>
      <c r="D45" s="79" t="s">
        <v>315</v>
      </c>
      <c r="E45" s="79" t="s">
        <v>316</v>
      </c>
      <c r="F45" s="79" t="s">
        <v>317</v>
      </c>
      <c r="G45" s="79" t="s">
        <v>318</v>
      </c>
      <c r="H45" s="79" t="s">
        <v>6</v>
      </c>
      <c r="I45" s="79" t="s">
        <v>12</v>
      </c>
    </row>
    <row r="46" spans="1:9" ht="12.75" customHeight="1">
      <c r="A46" s="80" t="s">
        <v>319</v>
      </c>
      <c r="B46" s="80" t="s">
        <v>320</v>
      </c>
      <c r="C46" s="80" t="s">
        <v>320</v>
      </c>
      <c r="D46" s="80" t="s">
        <v>320</v>
      </c>
      <c r="E46" s="80" t="s">
        <v>320</v>
      </c>
      <c r="F46" s="81" t="s">
        <v>320</v>
      </c>
      <c r="G46" s="82" t="s">
        <v>321</v>
      </c>
      <c r="H46" s="80" t="s">
        <v>321</v>
      </c>
      <c r="I46" s="80" t="s">
        <v>322</v>
      </c>
    </row>
    <row r="47" spans="1:9" ht="12.75" customHeight="1">
      <c r="A47" s="119">
        <f>IF(B47="", "", COUNTA($B$47:B47))</f>
        <v>1</v>
      </c>
      <c r="B47" s="85" t="s">
        <v>23</v>
      </c>
      <c r="C47" s="120" t="s">
        <v>35</v>
      </c>
      <c r="D47" s="120" t="s">
        <v>30</v>
      </c>
      <c r="E47" s="120" t="s">
        <v>37</v>
      </c>
      <c r="F47" s="120" t="s">
        <v>18</v>
      </c>
      <c r="G47" s="103">
        <v>190</v>
      </c>
      <c r="H47" s="103">
        <v>10</v>
      </c>
      <c r="I47" s="121"/>
    </row>
    <row r="48" spans="1:9" ht="12.75" customHeight="1">
      <c r="A48" s="119">
        <f>IF(B48="", "", COUNTA($B$47:B48))</f>
        <v>2</v>
      </c>
      <c r="B48" s="85" t="s">
        <v>7</v>
      </c>
      <c r="C48" s="120" t="s">
        <v>13</v>
      </c>
      <c r="D48" s="120"/>
      <c r="E48" s="120"/>
      <c r="F48" s="120" t="s">
        <v>18</v>
      </c>
      <c r="G48" s="103">
        <v>400</v>
      </c>
      <c r="H48" s="103">
        <v>2</v>
      </c>
      <c r="I48" s="121"/>
    </row>
    <row r="49" spans="1:9" ht="12.75" customHeight="1">
      <c r="A49" s="119">
        <v>3</v>
      </c>
      <c r="B49" s="85" t="s">
        <v>323</v>
      </c>
      <c r="C49" s="120" t="s">
        <v>52</v>
      </c>
      <c r="D49" s="120" t="s">
        <v>52</v>
      </c>
      <c r="E49" s="120" t="s">
        <v>58</v>
      </c>
      <c r="F49" s="120" t="s">
        <v>38</v>
      </c>
      <c r="G49" s="103" t="s">
        <v>59</v>
      </c>
      <c r="H49" s="103"/>
      <c r="I49" s="121"/>
    </row>
    <row r="50" spans="1:9" ht="12.75" customHeight="1">
      <c r="A50" s="119"/>
      <c r="B50" s="85"/>
      <c r="C50" s="120"/>
      <c r="D50" s="120"/>
      <c r="E50" s="120"/>
      <c r="F50" s="120"/>
      <c r="G50" s="103"/>
      <c r="H50" s="103"/>
      <c r="I50" s="121"/>
    </row>
    <row r="52" spans="1:9" ht="20.100000000000001" customHeight="1">
      <c r="A52" s="123" t="s">
        <v>324</v>
      </c>
      <c r="B52" s="124"/>
      <c r="C52" s="124"/>
      <c r="D52" s="124"/>
      <c r="E52" s="124"/>
      <c r="F52" s="124"/>
      <c r="G52" s="124"/>
      <c r="H52" s="124"/>
      <c r="I52" s="124"/>
    </row>
    <row r="53" spans="1:9" ht="20.100000000000001" customHeight="1">
      <c r="A53" s="75">
        <v>2</v>
      </c>
      <c r="B53" s="83" t="s">
        <v>325</v>
      </c>
      <c r="C53" s="84"/>
      <c r="D53" s="84"/>
      <c r="E53" s="84"/>
      <c r="F53" s="84"/>
      <c r="G53" s="84"/>
      <c r="H53" s="84"/>
      <c r="I53" s="84"/>
    </row>
    <row r="54" spans="1:9" ht="12.75" customHeight="1">
      <c r="A54" s="84"/>
      <c r="B54" s="76" t="s">
        <v>311</v>
      </c>
      <c r="C54" s="84"/>
      <c r="D54" s="84"/>
      <c r="E54" s="84"/>
      <c r="F54" s="84"/>
      <c r="G54" s="84"/>
      <c r="H54" s="84"/>
      <c r="I54" s="84"/>
    </row>
    <row r="56" spans="1:9" ht="30" customHeight="1">
      <c r="A56" s="79" t="s">
        <v>312</v>
      </c>
      <c r="B56" s="79" t="s">
        <v>313</v>
      </c>
      <c r="C56" s="79" t="s">
        <v>326</v>
      </c>
      <c r="D56" s="79" t="s">
        <v>327</v>
      </c>
      <c r="E56" s="79" t="s">
        <v>316</v>
      </c>
      <c r="F56" s="79" t="s">
        <v>317</v>
      </c>
      <c r="G56" s="79" t="s">
        <v>318</v>
      </c>
      <c r="H56" s="79" t="s">
        <v>6</v>
      </c>
      <c r="I56" s="79" t="s">
        <v>12</v>
      </c>
    </row>
    <row r="57" spans="1:9" ht="12.75" customHeight="1">
      <c r="A57" s="80" t="s">
        <v>319</v>
      </c>
      <c r="B57" s="80" t="s">
        <v>320</v>
      </c>
      <c r="C57" s="80" t="s">
        <v>320</v>
      </c>
      <c r="D57" s="80" t="s">
        <v>320</v>
      </c>
      <c r="E57" s="80" t="s">
        <v>320</v>
      </c>
      <c r="F57" s="81" t="s">
        <v>320</v>
      </c>
      <c r="G57" s="82" t="s">
        <v>321</v>
      </c>
      <c r="H57" s="80" t="s">
        <v>321</v>
      </c>
      <c r="I57" s="80" t="s">
        <v>322</v>
      </c>
    </row>
    <row r="58" spans="1:9" ht="12.75" customHeight="1">
      <c r="A58" s="119">
        <f>IF(B58="", "", COUNTA($B$58:B58))</f>
        <v>1</v>
      </c>
      <c r="B58" s="85" t="s">
        <v>88</v>
      </c>
      <c r="C58" s="120" t="s">
        <v>92</v>
      </c>
      <c r="D58" s="120"/>
      <c r="E58" s="120" t="s">
        <v>94</v>
      </c>
      <c r="F58" s="120" t="s">
        <v>72</v>
      </c>
      <c r="G58" s="103"/>
      <c r="H58" s="103">
        <v>26</v>
      </c>
      <c r="I58" s="121"/>
    </row>
    <row r="59" spans="1:9" ht="12.75" customHeight="1">
      <c r="A59" s="119">
        <v>2</v>
      </c>
      <c r="B59" s="85" t="s">
        <v>88</v>
      </c>
      <c r="C59" s="120" t="s">
        <v>93</v>
      </c>
      <c r="D59" s="120"/>
      <c r="E59" s="120" t="s">
        <v>94</v>
      </c>
      <c r="F59" s="120" t="s">
        <v>72</v>
      </c>
      <c r="G59" s="103"/>
      <c r="H59" s="103">
        <v>4</v>
      </c>
      <c r="I59" s="121"/>
    </row>
    <row r="60" spans="1:9" ht="12.75" customHeight="1">
      <c r="A60" s="119">
        <v>3</v>
      </c>
      <c r="B60" s="85" t="s">
        <v>68</v>
      </c>
      <c r="C60" s="120" t="s">
        <v>69</v>
      </c>
      <c r="D60" s="120"/>
      <c r="E60" s="120"/>
      <c r="F60" s="120" t="s">
        <v>74</v>
      </c>
      <c r="G60" s="103">
        <v>3719</v>
      </c>
      <c r="H60" s="103"/>
      <c r="I60" s="121"/>
    </row>
    <row r="61" spans="1:9" ht="12.75" customHeight="1">
      <c r="A61" s="119">
        <v>4</v>
      </c>
      <c r="B61" s="85" t="s">
        <v>328</v>
      </c>
      <c r="C61" s="120" t="s">
        <v>78</v>
      </c>
      <c r="D61" s="120"/>
      <c r="E61" s="120" t="s">
        <v>329</v>
      </c>
      <c r="F61" s="120" t="s">
        <v>85</v>
      </c>
      <c r="G61" s="103"/>
      <c r="H61" s="103"/>
      <c r="I61" s="121"/>
    </row>
    <row r="62" spans="1:9" ht="12.75" customHeight="1">
      <c r="A62" s="119">
        <v>5</v>
      </c>
      <c r="B62" s="85" t="s">
        <v>98</v>
      </c>
      <c r="C62" s="8"/>
      <c r="D62" s="120"/>
      <c r="E62" s="120" t="s">
        <v>87</v>
      </c>
      <c r="F62" s="120" t="s">
        <v>74</v>
      </c>
      <c r="G62" s="103"/>
      <c r="H62" s="103"/>
      <c r="I62" s="121"/>
    </row>
    <row r="63" spans="1:9" ht="12.75" customHeight="1">
      <c r="A63" s="119">
        <f>IF(B63="", "", COUNTA($B$58:B63))</f>
        <v>6</v>
      </c>
      <c r="B63" s="85" t="s">
        <v>88</v>
      </c>
      <c r="C63" s="120" t="s">
        <v>92</v>
      </c>
      <c r="D63" s="120"/>
      <c r="E63" s="120" t="s">
        <v>94</v>
      </c>
      <c r="F63" s="120" t="s">
        <v>85</v>
      </c>
      <c r="G63" s="103"/>
      <c r="H63" s="103">
        <v>6</v>
      </c>
      <c r="I63" s="121"/>
    </row>
    <row r="64" spans="1:9" ht="12.75" customHeight="1">
      <c r="A64" s="119" t="str">
        <f>IF(B64="", "", COUNTA($B$58:B64))</f>
        <v/>
      </c>
      <c r="B64" s="85"/>
      <c r="C64" s="120"/>
      <c r="D64" s="120"/>
      <c r="E64" s="120"/>
      <c r="F64" s="120"/>
      <c r="G64" s="103"/>
      <c r="H64" s="103"/>
      <c r="I64" s="121"/>
    </row>
    <row r="65" spans="1:9" ht="12.75" customHeight="1">
      <c r="C65" s="74"/>
    </row>
    <row r="66" spans="1:9" ht="46.5" customHeight="1">
      <c r="A66" s="123"/>
      <c r="B66" s="124"/>
      <c r="C66" s="124"/>
      <c r="D66" s="124"/>
      <c r="E66" s="124"/>
      <c r="F66" s="124"/>
      <c r="G66" s="124"/>
      <c r="H66" s="124"/>
      <c r="I66" s="124"/>
    </row>
    <row r="67" spans="1:9" ht="20.100000000000001" customHeight="1">
      <c r="A67" s="75">
        <v>3</v>
      </c>
      <c r="B67" s="86" t="s">
        <v>330</v>
      </c>
      <c r="C67" s="84"/>
      <c r="D67" s="84"/>
      <c r="E67" s="84"/>
      <c r="F67" s="84"/>
      <c r="G67" s="84"/>
      <c r="H67" s="84"/>
      <c r="I67" s="84"/>
    </row>
    <row r="68" spans="1:9" ht="12.75" customHeight="1">
      <c r="B68" s="76" t="s">
        <v>311</v>
      </c>
    </row>
    <row r="70" spans="1:9" ht="30" customHeight="1">
      <c r="A70" s="79" t="s">
        <v>312</v>
      </c>
      <c r="B70" s="79" t="s">
        <v>313</v>
      </c>
      <c r="C70" s="79" t="s">
        <v>326</v>
      </c>
      <c r="D70" s="79" t="s">
        <v>331</v>
      </c>
      <c r="E70" s="79" t="s">
        <v>332</v>
      </c>
      <c r="F70" s="87" t="s">
        <v>317</v>
      </c>
      <c r="G70" s="88" t="s">
        <v>318</v>
      </c>
      <c r="H70" s="79" t="s">
        <v>6</v>
      </c>
      <c r="I70" s="79" t="s">
        <v>12</v>
      </c>
    </row>
    <row r="71" spans="1:9" ht="12.75" customHeight="1">
      <c r="A71" s="80" t="s">
        <v>319</v>
      </c>
      <c r="B71" s="80" t="s">
        <v>320</v>
      </c>
      <c r="C71" s="80" t="s">
        <v>320</v>
      </c>
      <c r="D71" s="80" t="s">
        <v>320</v>
      </c>
      <c r="E71" s="80" t="s">
        <v>320</v>
      </c>
      <c r="F71" s="89" t="s">
        <v>320</v>
      </c>
      <c r="G71" s="82" t="s">
        <v>321</v>
      </c>
      <c r="H71" s="80" t="s">
        <v>321</v>
      </c>
      <c r="I71" s="80" t="s">
        <v>322</v>
      </c>
    </row>
    <row r="72" spans="1:9" ht="12.75" customHeight="1">
      <c r="A72" s="119">
        <f>IF(B72="", "", COUNTA($B$72:B72))</f>
        <v>1</v>
      </c>
      <c r="B72" s="85" t="s">
        <v>123</v>
      </c>
      <c r="C72" s="120" t="s">
        <v>13</v>
      </c>
      <c r="D72" s="120"/>
      <c r="E72" s="120" t="s">
        <v>127</v>
      </c>
      <c r="F72" s="120" t="s">
        <v>20</v>
      </c>
      <c r="G72" s="103">
        <v>1000</v>
      </c>
      <c r="H72" s="103">
        <v>60</v>
      </c>
      <c r="I72" s="121"/>
    </row>
    <row r="73" spans="1:9" ht="12.75" customHeight="1">
      <c r="A73" s="119">
        <v>2</v>
      </c>
      <c r="B73" s="85" t="s">
        <v>136</v>
      </c>
      <c r="C73" s="120" t="s">
        <v>138</v>
      </c>
      <c r="D73" s="120" t="s">
        <v>15</v>
      </c>
      <c r="E73" s="120"/>
      <c r="F73" s="120" t="s">
        <v>38</v>
      </c>
      <c r="G73" s="103">
        <v>200</v>
      </c>
      <c r="H73" s="103"/>
      <c r="I73" s="121"/>
    </row>
    <row r="74" spans="1:9" ht="12.75" customHeight="1">
      <c r="A74" s="119" t="e">
        <f>IF(#REF!="", "", COUNTA($B$72:B74))</f>
        <v>#REF!</v>
      </c>
      <c r="B74" s="85"/>
      <c r="C74" s="120"/>
      <c r="D74" s="120"/>
      <c r="E74" s="120"/>
      <c r="F74" s="120"/>
      <c r="G74" s="103"/>
      <c r="H74" s="103"/>
      <c r="I74" s="121"/>
    </row>
    <row r="76" spans="1:9" ht="20.100000000000001" customHeight="1">
      <c r="A76" s="123"/>
      <c r="B76" s="124"/>
      <c r="C76" s="124"/>
      <c r="D76" s="124"/>
      <c r="E76" s="124"/>
      <c r="F76" s="124"/>
      <c r="G76" s="124"/>
      <c r="H76" s="124"/>
      <c r="I76" s="124"/>
    </row>
    <row r="77" spans="1:9" ht="20.100000000000001" customHeight="1">
      <c r="A77" s="75">
        <v>4</v>
      </c>
      <c r="B77" s="86" t="s">
        <v>333</v>
      </c>
      <c r="C77" s="90"/>
      <c r="D77" s="91"/>
      <c r="E77" s="84"/>
      <c r="F77" s="84"/>
      <c r="G77" s="84"/>
      <c r="H77" s="84"/>
      <c r="I77" s="84"/>
    </row>
    <row r="78" spans="1:9" ht="12.75" customHeight="1">
      <c r="B78" s="76" t="s">
        <v>311</v>
      </c>
    </row>
    <row r="79" spans="1:9" ht="12.75" customHeight="1">
      <c r="B79" s="77" t="s">
        <v>172</v>
      </c>
      <c r="C79" s="78" t="str">
        <f>IFERROR(INDEX(Инвентаризация!$B$52:$I$284, MATCH($B81, Инвентаризация!$B$52:$B$284, 0), COLUMN()-1), "")</f>
        <v/>
      </c>
      <c r="D79" s="78" t="str">
        <f>IFERROR(INDEX(Инвентаризация!$B$52:$I$284, MATCH($B81, Инвентаризация!$B$52:$B$284, 0), COLUMN()-1), "")</f>
        <v/>
      </c>
      <c r="E79" s="78" t="str">
        <f>IFERROR(INDEX(Инвентаризация!$B$52:$I$284, MATCH($B81, Инвентаризация!$B$52:$B$284, 0), COLUMN()-1), "")</f>
        <v/>
      </c>
      <c r="F79" s="78" t="str">
        <f>IFERROR(INDEX(Инвентаризация!$B$52:$I$284, MATCH($B81, Инвентаризация!$B$52:$B$284, 0), COLUMN()-1), "")</f>
        <v/>
      </c>
      <c r="G79" s="78" t="str">
        <f>IFERROR(INDEX(Инвентаризация!$B$52:$I$284, MATCH($B81, Инвентаризация!$B$52:$B$284, 0), COLUMN()-1), "")</f>
        <v/>
      </c>
      <c r="H79" s="78" t="str">
        <f>IFERROR(INDEX(Инвентаризация!$B$52:$I$284, MATCH($B81, Инвентаризация!$B$52:$B$284, 0), COLUMN()-1), "")</f>
        <v/>
      </c>
      <c r="I79" s="78" t="str">
        <f>IFERROR(INDEX(Инвентаризация!$B$52:$I$284, MATCH($B81, Инвентаризация!$B$52:$B$284, 0), COLUMN()-1), "")</f>
        <v/>
      </c>
    </row>
    <row r="81" spans="1:9" ht="30" customHeight="1">
      <c r="A81" s="79" t="s">
        <v>312</v>
      </c>
      <c r="B81" s="79" t="s">
        <v>313</v>
      </c>
      <c r="C81" s="79" t="s">
        <v>326</v>
      </c>
      <c r="D81" s="79" t="s">
        <v>327</v>
      </c>
      <c r="E81" s="79" t="s">
        <v>316</v>
      </c>
      <c r="F81" s="87" t="s">
        <v>317</v>
      </c>
      <c r="G81" s="88" t="s">
        <v>318</v>
      </c>
      <c r="H81" s="79" t="s">
        <v>6</v>
      </c>
      <c r="I81" s="79" t="s">
        <v>12</v>
      </c>
    </row>
    <row r="82" spans="1:9" ht="12.75" customHeight="1">
      <c r="A82" s="80" t="s">
        <v>319</v>
      </c>
      <c r="B82" s="80" t="s">
        <v>320</v>
      </c>
      <c r="C82" s="80" t="s">
        <v>320</v>
      </c>
      <c r="D82" s="80" t="s">
        <v>320</v>
      </c>
      <c r="E82" s="80" t="s">
        <v>320</v>
      </c>
      <c r="F82" s="89" t="s">
        <v>320</v>
      </c>
      <c r="G82" s="82" t="s">
        <v>321</v>
      </c>
      <c r="H82" s="80" t="s">
        <v>321</v>
      </c>
      <c r="I82" s="80" t="s">
        <v>322</v>
      </c>
    </row>
    <row r="83" spans="1:9" ht="12.75" customHeight="1">
      <c r="A83" s="119">
        <f>IF(B85="", "", COUNTA($B$85:B85))</f>
        <v>1</v>
      </c>
      <c r="B83" s="85" t="s">
        <v>167</v>
      </c>
      <c r="C83" s="120" t="s">
        <v>21</v>
      </c>
      <c r="D83" s="120"/>
      <c r="E83" s="120"/>
      <c r="F83" s="120" t="s">
        <v>18</v>
      </c>
      <c r="G83" s="103"/>
      <c r="H83" s="103">
        <v>100</v>
      </c>
      <c r="I83" s="121"/>
    </row>
    <row r="84" spans="1:9" ht="12.75" customHeight="1">
      <c r="A84" s="119">
        <v>2</v>
      </c>
      <c r="B84" s="85" t="s">
        <v>197</v>
      </c>
      <c r="C84" s="120" t="s">
        <v>206</v>
      </c>
      <c r="D84" s="120" t="s">
        <v>50</v>
      </c>
      <c r="E84" s="120" t="s">
        <v>204</v>
      </c>
      <c r="F84" s="120" t="s">
        <v>18</v>
      </c>
      <c r="G84" s="103"/>
      <c r="H84" s="103"/>
      <c r="I84" s="121"/>
    </row>
    <row r="85" spans="1:9" ht="12.75" customHeight="1">
      <c r="A85" s="119">
        <v>3</v>
      </c>
      <c r="B85" s="85" t="s">
        <v>197</v>
      </c>
      <c r="C85" s="120" t="s">
        <v>100</v>
      </c>
      <c r="D85" s="120" t="s">
        <v>50</v>
      </c>
      <c r="E85" s="120" t="s">
        <v>201</v>
      </c>
      <c r="F85" s="120" t="s">
        <v>54</v>
      </c>
      <c r="G85" s="103"/>
      <c r="H85" s="103"/>
      <c r="I85" s="121"/>
    </row>
    <row r="86" spans="1:9" ht="12.75" customHeight="1">
      <c r="A86" s="119"/>
      <c r="B86" s="85" t="s">
        <v>222</v>
      </c>
      <c r="C86" s="120" t="s">
        <v>334</v>
      </c>
      <c r="D86" s="120" t="s">
        <v>13</v>
      </c>
      <c r="E86" s="120"/>
      <c r="F86" s="120" t="s">
        <v>18</v>
      </c>
      <c r="G86" s="103"/>
      <c r="H86" s="103"/>
      <c r="I86" s="121"/>
    </row>
    <row r="87" spans="1:9" ht="12.75" customHeight="1">
      <c r="A87" s="119"/>
      <c r="B87" s="85"/>
      <c r="C87" s="120"/>
      <c r="D87" s="120"/>
      <c r="E87" s="120"/>
      <c r="F87" s="120"/>
      <c r="G87" s="103"/>
      <c r="H87" s="103"/>
      <c r="I87" s="121"/>
    </row>
    <row r="89" spans="1:9" ht="20.100000000000001" customHeight="1">
      <c r="A89" s="123"/>
      <c r="B89" s="124"/>
      <c r="C89" s="124"/>
      <c r="D89" s="124"/>
      <c r="E89" s="124"/>
      <c r="F89" s="124"/>
      <c r="G89" s="124"/>
      <c r="H89" s="124"/>
      <c r="I89" s="124"/>
    </row>
    <row r="90" spans="1:9" ht="20.100000000000001" customHeight="1">
      <c r="A90" s="75">
        <v>5</v>
      </c>
      <c r="B90" s="86" t="s">
        <v>335</v>
      </c>
      <c r="C90" s="84"/>
      <c r="D90" s="84"/>
      <c r="E90" s="84"/>
      <c r="F90" s="84"/>
      <c r="G90" s="84"/>
      <c r="H90" s="84"/>
      <c r="I90" s="84"/>
    </row>
    <row r="91" spans="1:9" ht="12.75" customHeight="1">
      <c r="A91" s="84"/>
      <c r="B91" s="76" t="s">
        <v>311</v>
      </c>
    </row>
    <row r="93" spans="1:9" ht="30" customHeight="1">
      <c r="A93" s="79" t="s">
        <v>312</v>
      </c>
      <c r="B93" s="79" t="s">
        <v>313</v>
      </c>
      <c r="C93" s="79" t="s">
        <v>326</v>
      </c>
      <c r="D93" s="79" t="s">
        <v>327</v>
      </c>
      <c r="E93" s="79" t="s">
        <v>316</v>
      </c>
      <c r="F93" s="87" t="s">
        <v>317</v>
      </c>
      <c r="G93" s="88" t="s">
        <v>318</v>
      </c>
      <c r="H93" s="79" t="s">
        <v>6</v>
      </c>
      <c r="I93" s="79" t="s">
        <v>12</v>
      </c>
    </row>
    <row r="94" spans="1:9" ht="12.75" customHeight="1">
      <c r="A94" s="80" t="s">
        <v>319</v>
      </c>
      <c r="B94" s="80" t="s">
        <v>320</v>
      </c>
      <c r="C94" s="80" t="s">
        <v>320</v>
      </c>
      <c r="D94" s="80" t="s">
        <v>320</v>
      </c>
      <c r="E94" s="80" t="s">
        <v>320</v>
      </c>
      <c r="F94" s="89" t="s">
        <v>320</v>
      </c>
      <c r="G94" s="82" t="s">
        <v>321</v>
      </c>
      <c r="H94" s="80" t="s">
        <v>321</v>
      </c>
      <c r="I94" s="80" t="s">
        <v>322</v>
      </c>
    </row>
    <row r="96" spans="1:9" ht="20.100000000000001" customHeight="1">
      <c r="A96" s="123"/>
      <c r="B96" s="124"/>
      <c r="C96" s="124"/>
      <c r="D96" s="124"/>
      <c r="E96" s="124"/>
      <c r="F96" s="124"/>
      <c r="G96" s="124"/>
      <c r="H96" s="124"/>
      <c r="I96" s="124"/>
    </row>
    <row r="97" spans="1:9" ht="20.100000000000001" customHeight="1">
      <c r="A97" s="75">
        <v>6</v>
      </c>
      <c r="B97" s="92" t="s">
        <v>22</v>
      </c>
      <c r="C97" s="93"/>
      <c r="D97" s="84"/>
      <c r="E97" s="84"/>
      <c r="F97" s="84"/>
      <c r="G97" s="84"/>
      <c r="H97" s="84"/>
      <c r="I97" s="84"/>
    </row>
    <row r="98" spans="1:9" ht="12.75" customHeight="1">
      <c r="A98" s="84"/>
      <c r="B98" s="76" t="s">
        <v>311</v>
      </c>
    </row>
    <row r="100" spans="1:9" ht="30" customHeight="1">
      <c r="A100" s="79" t="s">
        <v>312</v>
      </c>
      <c r="B100" s="79" t="s">
        <v>313</v>
      </c>
      <c r="C100" s="79" t="s">
        <v>326</v>
      </c>
      <c r="D100" s="79" t="s">
        <v>327</v>
      </c>
      <c r="E100" s="79" t="s">
        <v>316</v>
      </c>
      <c r="F100" s="87" t="s">
        <v>317</v>
      </c>
      <c r="G100" s="88" t="s">
        <v>318</v>
      </c>
      <c r="H100" s="79" t="s">
        <v>6</v>
      </c>
      <c r="I100" s="79" t="s">
        <v>12</v>
      </c>
    </row>
    <row r="101" spans="1:9" ht="12.75" customHeight="1">
      <c r="A101" s="80" t="s">
        <v>319</v>
      </c>
      <c r="B101" s="80" t="s">
        <v>320</v>
      </c>
      <c r="C101" s="80" t="s">
        <v>320</v>
      </c>
      <c r="D101" s="80" t="s">
        <v>320</v>
      </c>
      <c r="E101" s="80" t="s">
        <v>320</v>
      </c>
      <c r="F101" s="89" t="s">
        <v>320</v>
      </c>
      <c r="G101" s="82" t="s">
        <v>321</v>
      </c>
      <c r="H101" s="80" t="s">
        <v>321</v>
      </c>
      <c r="I101" s="80" t="s">
        <v>322</v>
      </c>
    </row>
    <row r="102" spans="1:9" ht="12.75" customHeight="1">
      <c r="A102" s="119">
        <v>1</v>
      </c>
      <c r="B102" s="85" t="s">
        <v>252</v>
      </c>
      <c r="C102" s="120" t="s">
        <v>255</v>
      </c>
      <c r="D102" s="120"/>
      <c r="E102" s="120"/>
      <c r="F102" s="120" t="s">
        <v>18</v>
      </c>
      <c r="G102" s="103">
        <v>35</v>
      </c>
      <c r="H102" s="103">
        <v>2</v>
      </c>
      <c r="I102" s="121"/>
    </row>
    <row r="103" spans="1:9" ht="12.75" customHeight="1">
      <c r="A103" s="119"/>
      <c r="B103" s="85"/>
      <c r="C103" s="120"/>
      <c r="D103" s="120"/>
      <c r="E103" s="120"/>
      <c r="F103" s="120"/>
      <c r="G103" s="103"/>
      <c r="H103" s="103"/>
      <c r="I103" s="121"/>
    </row>
    <row r="105" spans="1:9" ht="1.5" customHeight="1">
      <c r="A105" s="125"/>
      <c r="B105" s="124"/>
      <c r="C105" s="124"/>
      <c r="D105" s="124"/>
      <c r="E105" s="124"/>
      <c r="F105" s="124"/>
      <c r="G105" s="124"/>
      <c r="H105" s="124"/>
      <c r="I105" s="124"/>
    </row>
    <row r="106" spans="1:9" ht="20.100000000000001" customHeight="1">
      <c r="A106" s="75">
        <v>7</v>
      </c>
      <c r="B106" s="92" t="s">
        <v>336</v>
      </c>
      <c r="C106" s="84"/>
      <c r="D106" s="94"/>
      <c r="E106" s="84"/>
      <c r="F106" s="84"/>
      <c r="G106" s="84"/>
      <c r="H106" s="84"/>
      <c r="I106" s="84"/>
    </row>
    <row r="107" spans="1:9" ht="12.75" customHeight="1">
      <c r="A107" s="84"/>
      <c r="B107" s="76" t="s">
        <v>311</v>
      </c>
      <c r="C107" s="84"/>
      <c r="D107" s="84"/>
      <c r="E107" s="84"/>
      <c r="F107" s="84"/>
      <c r="G107" s="84"/>
      <c r="H107" s="84"/>
      <c r="I107" s="84"/>
    </row>
    <row r="109" spans="1:9" ht="30" customHeight="1">
      <c r="A109" s="79" t="s">
        <v>312</v>
      </c>
      <c r="B109" s="79" t="s">
        <v>313</v>
      </c>
      <c r="C109" s="79" t="s">
        <v>326</v>
      </c>
      <c r="D109" s="79" t="s">
        <v>327</v>
      </c>
      <c r="E109" s="79" t="s">
        <v>316</v>
      </c>
      <c r="F109" s="95" t="s">
        <v>317</v>
      </c>
      <c r="G109" s="88" t="s">
        <v>259</v>
      </c>
      <c r="H109" s="79" t="s">
        <v>337</v>
      </c>
      <c r="I109" s="79" t="s">
        <v>12</v>
      </c>
    </row>
    <row r="110" spans="1:9" ht="12.75" customHeight="1">
      <c r="A110" s="80" t="s">
        <v>319</v>
      </c>
      <c r="B110" s="80" t="s">
        <v>320</v>
      </c>
      <c r="C110" s="80" t="s">
        <v>320</v>
      </c>
      <c r="D110" s="80" t="s">
        <v>320</v>
      </c>
      <c r="E110" s="80" t="s">
        <v>320</v>
      </c>
      <c r="F110" s="81" t="s">
        <v>320</v>
      </c>
      <c r="G110" s="82" t="s">
        <v>321</v>
      </c>
      <c r="H110" s="80" t="s">
        <v>321</v>
      </c>
      <c r="I110" s="80" t="s">
        <v>322</v>
      </c>
    </row>
    <row r="111" spans="1:9" ht="12.75" customHeight="1">
      <c r="A111" s="119">
        <v>1</v>
      </c>
      <c r="B111" s="85" t="s">
        <v>258</v>
      </c>
      <c r="C111" s="120" t="s">
        <v>260</v>
      </c>
      <c r="D111" s="120"/>
      <c r="E111" s="120"/>
      <c r="F111" s="120" t="s">
        <v>262</v>
      </c>
      <c r="G111" s="103">
        <v>1985</v>
      </c>
      <c r="H111" s="103">
        <v>817</v>
      </c>
      <c r="I111" s="121"/>
    </row>
    <row r="112" spans="1:9" ht="12.75" customHeight="1">
      <c r="A112" s="119">
        <v>2</v>
      </c>
      <c r="B112" s="85" t="s">
        <v>258</v>
      </c>
      <c r="C112" s="120" t="s">
        <v>260</v>
      </c>
      <c r="D112" s="120"/>
      <c r="E112" s="120"/>
      <c r="F112" s="120" t="s">
        <v>262</v>
      </c>
      <c r="G112" s="103">
        <v>1988</v>
      </c>
      <c r="H112" s="103">
        <v>802</v>
      </c>
      <c r="I112" s="121"/>
    </row>
    <row r="113" spans="1:9" ht="12.75" customHeight="1">
      <c r="A113" s="96"/>
    </row>
    <row r="114" spans="1:9" ht="20.100000000000001" customHeight="1">
      <c r="A114" s="123" t="s">
        <v>338</v>
      </c>
      <c r="B114" s="124"/>
      <c r="C114" s="124"/>
      <c r="D114" s="124"/>
      <c r="E114" s="124"/>
      <c r="F114" s="124"/>
      <c r="G114" s="124"/>
      <c r="H114" s="124"/>
      <c r="I114" s="124"/>
    </row>
    <row r="115" spans="1:9" s="97" customFormat="1" ht="20.100000000000001" customHeight="1">
      <c r="A115" s="75">
        <v>8</v>
      </c>
      <c r="B115" s="98"/>
      <c r="C115" s="98"/>
      <c r="D115" s="98"/>
      <c r="E115" s="98"/>
      <c r="F115" s="98"/>
      <c r="G115" s="98"/>
      <c r="H115" s="98"/>
      <c r="I115" s="98"/>
    </row>
    <row r="116" spans="1:9" ht="12.75" customHeight="1">
      <c r="A116" s="96"/>
      <c r="C116" s="99"/>
    </row>
    <row r="117" spans="1:9" ht="30" customHeight="1">
      <c r="A117" s="79" t="s">
        <v>312</v>
      </c>
      <c r="B117" s="79" t="s">
        <v>339</v>
      </c>
      <c r="C117" s="79" t="s">
        <v>313</v>
      </c>
      <c r="D117" s="79" t="s">
        <v>340</v>
      </c>
      <c r="E117" s="79" t="s">
        <v>341</v>
      </c>
      <c r="F117" s="79" t="s">
        <v>342</v>
      </c>
      <c r="G117" s="88" t="s">
        <v>343</v>
      </c>
      <c r="H117" s="79" t="s">
        <v>344</v>
      </c>
      <c r="I117" s="79" t="s">
        <v>12</v>
      </c>
    </row>
    <row r="118" spans="1:9" ht="12.75" customHeight="1">
      <c r="A118" s="119">
        <v>1</v>
      </c>
      <c r="B118" s="122" t="s">
        <v>0</v>
      </c>
      <c r="C118" s="122" t="s">
        <v>7</v>
      </c>
      <c r="D118" s="122" t="s">
        <v>287</v>
      </c>
      <c r="E118" s="100" t="s">
        <v>345</v>
      </c>
      <c r="F118" s="101">
        <v>400</v>
      </c>
      <c r="G118" s="101">
        <v>1554.42</v>
      </c>
      <c r="H118" s="102">
        <v>621768</v>
      </c>
      <c r="I118" s="100"/>
    </row>
    <row r="119" spans="1:9" ht="12.75" customHeight="1">
      <c r="A119" s="119">
        <v>2</v>
      </c>
      <c r="B119" s="122" t="s">
        <v>114</v>
      </c>
      <c r="C119" s="122" t="s">
        <v>123</v>
      </c>
      <c r="D119" s="122" t="s">
        <v>287</v>
      </c>
      <c r="E119" s="100" t="s">
        <v>345</v>
      </c>
      <c r="F119" s="103">
        <v>1000</v>
      </c>
      <c r="G119" s="103">
        <v>1554.42</v>
      </c>
      <c r="H119" s="104">
        <v>1554420</v>
      </c>
      <c r="I119" s="100"/>
    </row>
    <row r="120" spans="1:9" ht="12.75" customHeight="1">
      <c r="A120" s="119">
        <v>3</v>
      </c>
      <c r="B120" s="122" t="s">
        <v>0</v>
      </c>
      <c r="C120" s="122" t="s">
        <v>23</v>
      </c>
      <c r="D120" s="122" t="s">
        <v>289</v>
      </c>
      <c r="E120" s="100" t="s">
        <v>346</v>
      </c>
      <c r="F120" s="103">
        <v>10</v>
      </c>
      <c r="G120" s="103">
        <v>23430.25</v>
      </c>
      <c r="H120" s="104">
        <v>234302.5</v>
      </c>
      <c r="I120" s="100"/>
    </row>
    <row r="121" spans="1:9" ht="12.75" customHeight="1">
      <c r="A121" s="119">
        <v>4</v>
      </c>
      <c r="B121" s="122" t="s">
        <v>0</v>
      </c>
      <c r="C121" s="122" t="s">
        <v>43</v>
      </c>
      <c r="D121" s="122" t="s">
        <v>289</v>
      </c>
      <c r="E121" s="100" t="s">
        <v>346</v>
      </c>
      <c r="F121" s="103">
        <v>6</v>
      </c>
      <c r="G121" s="103">
        <v>19333.71</v>
      </c>
      <c r="H121" s="104">
        <v>116002.26</v>
      </c>
      <c r="I121" s="100"/>
    </row>
    <row r="122" spans="1:9" ht="12.75" customHeight="1">
      <c r="A122" s="119">
        <v>5</v>
      </c>
      <c r="B122" s="122" t="s">
        <v>0</v>
      </c>
      <c r="C122" s="122" t="s">
        <v>61</v>
      </c>
      <c r="D122" s="122" t="s">
        <v>289</v>
      </c>
      <c r="E122" s="100" t="s">
        <v>346</v>
      </c>
      <c r="F122" s="103">
        <v>6</v>
      </c>
      <c r="G122" s="103">
        <v>7643.56</v>
      </c>
      <c r="H122" s="104">
        <v>45861.36</v>
      </c>
      <c r="I122" s="100"/>
    </row>
    <row r="123" spans="1:9" ht="12.75" customHeight="1">
      <c r="A123" s="119">
        <v>6</v>
      </c>
      <c r="B123" s="122" t="s">
        <v>67</v>
      </c>
      <c r="C123" s="122" t="s">
        <v>88</v>
      </c>
      <c r="D123" s="122" t="s">
        <v>289</v>
      </c>
      <c r="E123" s="100" t="s">
        <v>346</v>
      </c>
      <c r="F123" s="103">
        <v>6</v>
      </c>
      <c r="G123" s="103">
        <v>11752.47</v>
      </c>
      <c r="H123" s="104">
        <v>70514.820000000007</v>
      </c>
      <c r="I123" s="100"/>
    </row>
    <row r="124" spans="1:9" ht="12.75" customHeight="1">
      <c r="A124" s="119">
        <v>7</v>
      </c>
      <c r="B124" s="122" t="s">
        <v>67</v>
      </c>
      <c r="C124" s="122" t="s">
        <v>76</v>
      </c>
      <c r="D124" s="122" t="s">
        <v>289</v>
      </c>
      <c r="E124" s="100" t="s">
        <v>346</v>
      </c>
      <c r="F124" s="103">
        <v>30</v>
      </c>
      <c r="G124" s="103">
        <v>712.27</v>
      </c>
      <c r="H124" s="104">
        <v>21368.1</v>
      </c>
      <c r="I124" s="100"/>
    </row>
    <row r="125" spans="1:9" ht="12.75" customHeight="1">
      <c r="A125" s="119">
        <v>9</v>
      </c>
      <c r="B125" s="122" t="s">
        <v>114</v>
      </c>
      <c r="C125" s="122" t="s">
        <v>115</v>
      </c>
      <c r="D125" s="122" t="s">
        <v>347</v>
      </c>
      <c r="E125" s="100" t="s">
        <v>345</v>
      </c>
      <c r="F125" s="103">
        <v>250</v>
      </c>
      <c r="G125" s="103">
        <v>1176.8</v>
      </c>
      <c r="H125" s="104">
        <v>294200</v>
      </c>
      <c r="I125" s="100"/>
    </row>
    <row r="126" spans="1:9" ht="12.75" customHeight="1">
      <c r="A126" s="119">
        <v>10</v>
      </c>
      <c r="B126" s="122" t="s">
        <v>67</v>
      </c>
      <c r="C126" s="122" t="s">
        <v>68</v>
      </c>
      <c r="D126" s="122" t="s">
        <v>287</v>
      </c>
      <c r="E126" s="100" t="s">
        <v>345</v>
      </c>
      <c r="F126" s="103">
        <v>3719</v>
      </c>
      <c r="G126" s="103">
        <v>161.03</v>
      </c>
      <c r="H126" s="104">
        <v>598870.56999999995</v>
      </c>
      <c r="I126" s="100"/>
    </row>
    <row r="127" spans="1:9" ht="12.75" customHeight="1">
      <c r="A127" s="119">
        <v>11</v>
      </c>
      <c r="B127" s="122" t="s">
        <v>114</v>
      </c>
      <c r="C127" s="122" t="s">
        <v>136</v>
      </c>
      <c r="D127" s="122" t="s">
        <v>289</v>
      </c>
      <c r="E127" s="100" t="s">
        <v>348</v>
      </c>
      <c r="F127" s="103">
        <v>200</v>
      </c>
      <c r="G127" s="103">
        <v>1616.95</v>
      </c>
      <c r="H127" s="104">
        <v>323390</v>
      </c>
      <c r="I127" s="100"/>
    </row>
    <row r="128" spans="1:9" ht="12.75" customHeight="1">
      <c r="A128" s="119">
        <v>12</v>
      </c>
      <c r="B128" s="122" t="s">
        <v>67</v>
      </c>
      <c r="C128" s="122" t="s">
        <v>349</v>
      </c>
      <c r="D128" s="122" t="s">
        <v>289</v>
      </c>
      <c r="E128" s="100" t="s">
        <v>346</v>
      </c>
      <c r="F128" s="103">
        <v>8</v>
      </c>
      <c r="G128" s="103">
        <v>11574.41</v>
      </c>
      <c r="H128" s="104">
        <v>92595.28</v>
      </c>
      <c r="I128" s="100"/>
    </row>
    <row r="129" spans="1:9" ht="12.75" customHeight="1">
      <c r="A129" s="119"/>
      <c r="B129" s="122" t="s">
        <v>350</v>
      </c>
      <c r="C129" s="122"/>
      <c r="D129" s="122"/>
      <c r="E129" s="100"/>
      <c r="F129" s="103"/>
      <c r="G129" s="103"/>
      <c r="H129" s="105">
        <v>3973292.65</v>
      </c>
      <c r="I129" s="100"/>
    </row>
  </sheetData>
  <mergeCells count="28">
    <mergeCell ref="D9:G9"/>
    <mergeCell ref="D10:G10"/>
    <mergeCell ref="C17:D17"/>
    <mergeCell ref="G2:H2"/>
    <mergeCell ref="G3:H3"/>
    <mergeCell ref="G4:H4"/>
    <mergeCell ref="D6:G6"/>
    <mergeCell ref="D7:G7"/>
    <mergeCell ref="E17:H17"/>
    <mergeCell ref="C23:D23"/>
    <mergeCell ref="E23:H23"/>
    <mergeCell ref="C26:D26"/>
    <mergeCell ref="C29:D29"/>
    <mergeCell ref="E29:H29"/>
    <mergeCell ref="C20:D20"/>
    <mergeCell ref="E20:H20"/>
    <mergeCell ref="A114:I114"/>
    <mergeCell ref="B41:I41"/>
    <mergeCell ref="A52:I52"/>
    <mergeCell ref="A66:I66"/>
    <mergeCell ref="A76:I76"/>
    <mergeCell ref="A89:I89"/>
    <mergeCell ref="A96:I96"/>
    <mergeCell ref="A105:I105"/>
    <mergeCell ref="C32:D32"/>
    <mergeCell ref="E32:H32"/>
    <mergeCell ref="G35:H35"/>
    <mergeCell ref="G36:H36"/>
  </mergeCells>
  <phoneticPr fontId="3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use_vyr</cp:lastModifiedBy>
  <cp:lastPrinted>2017-11-28T10:08:13Z</cp:lastPrinted>
  <dcterms:created xsi:type="dcterms:W3CDTF">2017-11-28T08:24:41Z</dcterms:created>
  <dcterms:modified xsi:type="dcterms:W3CDTF">2017-11-28T10:09:26Z</dcterms:modified>
</cp:coreProperties>
</file>